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357" firstSheet="5" activeTab="16"/>
  </bookViews>
  <sheets>
    <sheet name="1.sz. kimutatás" sheetId="1" r:id="rId1"/>
    <sheet name="2.sz. kimutatás" sheetId="2" r:id="rId2"/>
    <sheet name="2a.sz. kimutatás" sheetId="3" r:id="rId3"/>
    <sheet name="3ab.sz. kimutatás" sheetId="4" r:id="rId4"/>
    <sheet name="3c.sz. kimutatás " sheetId="5" r:id="rId5"/>
    <sheet name="4.sz. kimutatás" sheetId="6" r:id="rId6"/>
    <sheet name="1.,2.sz. ábra" sheetId="7" r:id="rId7"/>
    <sheet name="3.,4.sz. ábra" sheetId="8" r:id="rId8"/>
    <sheet name="1.sz. táblázat" sheetId="9" r:id="rId9"/>
    <sheet name="1a.sz. táblázat" sheetId="10" r:id="rId10"/>
    <sheet name="2a.sz. táblázat " sheetId="11" r:id="rId11"/>
    <sheet name="2b.sz. táblázat" sheetId="12" r:id="rId12"/>
    <sheet name="2c.sz. táblázat" sheetId="13" r:id="rId13"/>
    <sheet name="2d.sz. táblázat" sheetId="14" r:id="rId14"/>
    <sheet name="3a.sz. táblázat" sheetId="15" r:id="rId15"/>
    <sheet name="3b.sz. táblázat" sheetId="16" r:id="rId16"/>
    <sheet name="1.sz. függelék" sheetId="17" r:id="rId17"/>
  </sheets>
  <externalReferences>
    <externalReference r:id="rId20"/>
    <externalReference r:id="rId21"/>
    <externalReference r:id="rId22"/>
  </externalReferences>
  <definedNames>
    <definedName name="_xlnm.Print_Titles" localSheetId="2">'2a.sz. kimutatás'!$6:$6</definedName>
    <definedName name="_xlnm.Print_Titles" localSheetId="5">'4.sz. kimutatás'!$4:$7</definedName>
    <definedName name="_xlnm.Print_Area" localSheetId="2">'2a.sz. kimutatás'!$A$1:$J$117</definedName>
  </definedNames>
  <calcPr fullCalcOnLoad="1"/>
</workbook>
</file>

<file path=xl/sharedStrings.xml><?xml version="1.0" encoding="utf-8"?>
<sst xmlns="http://schemas.openxmlformats.org/spreadsheetml/2006/main" count="1697" uniqueCount="1111">
  <si>
    <t>EVAT Zrt kezelésében lévő önkormányzati vagyon hasznosításával</t>
  </si>
  <si>
    <t>összefüggő 2007. évi bevételek</t>
  </si>
  <si>
    <t>I.</t>
  </si>
  <si>
    <t>Önkormányzati lakások bérleti díja</t>
  </si>
  <si>
    <t>Szociális lakbér</t>
  </si>
  <si>
    <t>Üzleti lakbér</t>
  </si>
  <si>
    <t>Tárkányi u. 40. bérleti díja</t>
  </si>
  <si>
    <t>Külön szolgáltatás (üzemeltetés)</t>
  </si>
  <si>
    <t>Pozsonyi úti lakások szociális lakbérbevétele</t>
  </si>
  <si>
    <t>Pozsonyi úti lakások költségelvű lakbérbevétele</t>
  </si>
  <si>
    <t>Pozsonyi úti lakások külön szolgáltatás (üzemeltetés)</t>
  </si>
  <si>
    <t>Önkormányzati lakások bérleti díja összesen:</t>
  </si>
  <si>
    <t>Egyéb helyiségek bérleti díja</t>
  </si>
  <si>
    <t>Régi típusú szerződések szerinti bérleti díjak</t>
  </si>
  <si>
    <t>Új típusú szerződések szerinti bérleti díjak</t>
  </si>
  <si>
    <t>Széchenyi u. 16. bérleti díja</t>
  </si>
  <si>
    <t>Várkút hasznosítási díja</t>
  </si>
  <si>
    <t>Malomárok u. 22. bérleti díja</t>
  </si>
  <si>
    <t>1/c. Egyéb karbantartások</t>
  </si>
  <si>
    <t>Széchenyi u. 78. és  Sertekapu  u. 38. bérleti díja</t>
  </si>
  <si>
    <t>1/d. Homlokzatok karbantartása</t>
  </si>
  <si>
    <t>Egyéb helyiségek bérleti díja összesen:</t>
  </si>
  <si>
    <t>Pince bérbeadás- Széchenyi u. 5.</t>
  </si>
  <si>
    <t>Kiszámlázott termékek és szolgáltatások ÁFA-ja</t>
  </si>
  <si>
    <t>3/b. táblázat</t>
  </si>
  <si>
    <t>összefüggő 2007. évi kiadások</t>
  </si>
  <si>
    <t>Önkormányzati lakásokkal kapcsolatos kiadások</t>
  </si>
  <si>
    <t>Közvetlenül megjelenő üzemeltetési költség</t>
  </si>
  <si>
    <t>Önkormányzatot terhelő fel nem osztható vízköltség</t>
  </si>
  <si>
    <t>Karbantartás ÁFÁ-val</t>
  </si>
  <si>
    <t>3/a. Általános karbantartás</t>
  </si>
  <si>
    <t>3/b. Címkézett karbantartás</t>
  </si>
  <si>
    <t>3/c. Egyéb karbantartások</t>
  </si>
  <si>
    <t>3/d. Homlokzati munkálatok</t>
  </si>
  <si>
    <t>3/e. Bérlőt terhelő karbantartás megtérítése</t>
  </si>
  <si>
    <t>Karbantartás összesen:</t>
  </si>
  <si>
    <t>Pozsonyi úti lakások karbantartása</t>
  </si>
  <si>
    <t>Pozsonyi úti lakások beruházási munkái</t>
  </si>
  <si>
    <t>Felújítások</t>
  </si>
  <si>
    <t>Önkormányzatot terhelő társasházi felújítási alapképzés</t>
  </si>
  <si>
    <t xml:space="preserve">Önkormányzatot terhelő, az előírt felújítási alapképzésen felüli felújítások ktg. v </t>
  </si>
  <si>
    <t>Felújítási alapképzésen felüli felújítások (panel program)</t>
  </si>
  <si>
    <t>Hőközpont szétválasztása (Rákóczi 1-45.) miatti felújítási alapképzés</t>
  </si>
  <si>
    <t>Önkormányzati ingatlan értékbecslés megbízás alapján</t>
  </si>
  <si>
    <t>Pozsonyi úti lakások miatti tartalékképzés</t>
  </si>
  <si>
    <t>Önkormányzati lakásokkal kapcsolatos kiadások összesen:</t>
  </si>
  <si>
    <t>Nem lakáscélú helyiségekkel kapcsolatos kiadások</t>
  </si>
  <si>
    <t>1/a. Általános karbantartás</t>
  </si>
  <si>
    <t>1/b. Címkézett karbantartás</t>
  </si>
  <si>
    <t>1/d. Homlokzati munkálatok</t>
  </si>
  <si>
    <t>Felújítás (Várkút)</t>
  </si>
  <si>
    <t>Ingatlan vásárlás, területrendezés, új feladatokkal kapcs. Felmerülő költségek önkormányzati megbízás alapján (Beruházás)</t>
  </si>
  <si>
    <t>Széchenyi u. 78. bevételi többlet tartalékba helyezése</t>
  </si>
  <si>
    <t>Széchenyi u. 78. és Sertekapu 38. üzemeltetési kiadásai</t>
  </si>
  <si>
    <t>Nem lakáscélú helyiségekkel kapcsolatos kiadások összesen:</t>
  </si>
  <si>
    <t>EVAT ZRT kezelési tevékenységével kapcsolatos kiadások</t>
  </si>
  <si>
    <t>Lakások kezelése</t>
  </si>
  <si>
    <t>Nem lakáscélú helyiségek kezelése</t>
  </si>
  <si>
    <t>Széchenyi u. 78. és Sertekapu 38. kezelési díja</t>
  </si>
  <si>
    <t>EVAT ZRT kezelési tevékenységével kapcsolatos kiadások összesen:</t>
  </si>
  <si>
    <t>Önkormányzati vagyon kezeléséhez kapcsolódó tartalék</t>
  </si>
  <si>
    <r>
      <t>II</t>
    </r>
    <r>
      <rPr>
        <sz val="10"/>
        <rFont val="Times New Roman"/>
        <family val="1"/>
      </rPr>
      <t>.</t>
    </r>
  </si>
  <si>
    <t>1. sz. függelék</t>
  </si>
  <si>
    <t>Sor-                szám</t>
  </si>
  <si>
    <t>C   É   L</t>
  </si>
  <si>
    <t>Lakossági közműfejlesztés támogatása</t>
  </si>
  <si>
    <t>Lakossági víz- és csatornaszolgáltatás támogatása</t>
  </si>
  <si>
    <t>Kompok, révek fenntartásának, felújításának támogatása</t>
  </si>
  <si>
    <t>Határátkelőhelyek fenntartásának támogatása</t>
  </si>
  <si>
    <t>Települési és területi kisebbségi önkormányzatok működésének általános támogatása</t>
  </si>
  <si>
    <t>Kiegészítő támogatás nemzetiségi nevelési, oktatási feladatokhoz</t>
  </si>
  <si>
    <t>Könyvtári és közművelődési érdekeltségnövelő támogatás, múzeumok szakmai támogatása</t>
  </si>
  <si>
    <t>Helyi önkormányzatok hivatásos zenekari és énekkari támogatása</t>
  </si>
  <si>
    <t>Helyi szervezési intézkedésekhez kapcsolódó többletkiadások támogatása</t>
  </si>
  <si>
    <t>Ózdi martinsalak felhasználása miatt kárt szenvedett lakóépületek tulajdonosainak kártalanítása</t>
  </si>
  <si>
    <t>A 2006. évi jövedelemdifferenciálódás mérséklésénél beszámítással érintett önkormányzatok támogatása</t>
  </si>
  <si>
    <t>Önkormányzatok és jogi személyiségű társulásaik európai uniós fejlesztési pályázatai saját forrás kiegészítésének támogatása</t>
  </si>
  <si>
    <t>Helyi közforgalmú közlekedés normatív támogatása</t>
  </si>
  <si>
    <t>Települési önkormányzati szilárd burkolatú belterületi közutak burkolatfelújításának támogatása</t>
  </si>
  <si>
    <t>A szakmai vizsgák lebonyolításának támogatása</t>
  </si>
  <si>
    <t>Esélyegyenlőséget, felzárkóztatást segítő támogatások</t>
  </si>
  <si>
    <t>Helyi önkormányzati hivatásos tűzoltóságok kiegészítő támogatása</t>
  </si>
  <si>
    <t>Közoktatás-fejlesztési célok támogatása</t>
  </si>
  <si>
    <t>Egyes szociális szolgáltatások kiegészítő támogatása</t>
  </si>
  <si>
    <t>Egyes pedagógiai szakszolgáltatások támogatása</t>
  </si>
  <si>
    <t>Belterületi utak szilárd burkolattal való ellátásának támogatása</t>
  </si>
  <si>
    <t>A vizitdíj visszatérítésének támogatása</t>
  </si>
  <si>
    <t>Az alapfokú művészetoktatás támogatása</t>
  </si>
  <si>
    <t xml:space="preserve">24. </t>
  </si>
  <si>
    <t>Belterületi belvízrendezési célok támogatása</t>
  </si>
  <si>
    <t>Ezer forintban</t>
  </si>
  <si>
    <t>Önkormányzati költségvetési szervek bevételei</t>
  </si>
  <si>
    <t>Önkormányzati költségvetési szervek működési költségvetés</t>
  </si>
  <si>
    <t>Önkormányzati költségvetési szervek felújítás</t>
  </si>
  <si>
    <t>Önkormányzati költségvetési szervek beruházási kiadások</t>
  </si>
  <si>
    <t>Illetékek</t>
  </si>
  <si>
    <t>Helyi adók</t>
  </si>
  <si>
    <t>Polgármesteri Hivatal önkormányzat felhalmozási és tőke bevételei</t>
  </si>
  <si>
    <t>Polgármesteri Hivatal tárgyi eszközök, immateriális javak értékesítése</t>
  </si>
  <si>
    <t>Polgármesteri Hivatal pénzügyi befektetések bevételei</t>
  </si>
  <si>
    <t>Polgármesteri Hivatal saját bevételek összesen:</t>
  </si>
  <si>
    <t>Saját bevételek összesen:</t>
  </si>
  <si>
    <t>Polgármesteri Hivatal vagyonnal kapcsolatos kiadásai</t>
  </si>
  <si>
    <t>Polgármesteri Hivatal pénzügyi befektetések kiadásai</t>
  </si>
  <si>
    <t>Gépjárműadó</t>
  </si>
  <si>
    <t>Átengedett központi adók összesen:</t>
  </si>
  <si>
    <t>Hiteltörlesztések</t>
  </si>
  <si>
    <t>Tartalékok</t>
  </si>
  <si>
    <t>Pénzmaradványi tartalék</t>
  </si>
  <si>
    <t>Központosított előirányzatok</t>
  </si>
  <si>
    <t>Egyéb központi támogatás</t>
  </si>
  <si>
    <t>Költségvetési befizetések</t>
  </si>
  <si>
    <t>Függő, átfutó kiadások</t>
  </si>
  <si>
    <t>Központi költségvetési támogatás összesen:</t>
  </si>
  <si>
    <t>Polgármesteri Hivatal nagyberuházási kiadásai</t>
  </si>
  <si>
    <t>Polgármesteri Hivatal  kis- és középberuházási kiadásai</t>
  </si>
  <si>
    <t>KIADÁSOK ÖSSZESEN</t>
  </si>
  <si>
    <t>BEVÉTELEK ÖSSZESEN</t>
  </si>
  <si>
    <t>Polgármesteri Hivatal működési költségvetés</t>
  </si>
  <si>
    <t>Polgármesteri Hivatal felújítási kiadásai</t>
  </si>
  <si>
    <t>Színházak pályázati támogatása</t>
  </si>
  <si>
    <t>Kiegészítő támogatás egyes közoktatási feladatok ellátásához</t>
  </si>
  <si>
    <t>K I A D Á S O K</t>
  </si>
  <si>
    <t>Hitelfelvétel</t>
  </si>
  <si>
    <t>Felhalmozási célra nyújtott támogatási kölcsön visszatérülése</t>
  </si>
  <si>
    <t>Helyi kisebbségi önkormányzatok</t>
  </si>
  <si>
    <t>Helyi kisebbségi önkormányzatok működési költségvetése</t>
  </si>
  <si>
    <t>Helyi önkormányzati hivatásos tűzoltóságok normatív támogatása</t>
  </si>
  <si>
    <t>Személyi jövedelemadó helyben maradó része</t>
  </si>
  <si>
    <t>SZJA normatív módon elosztott része</t>
  </si>
  <si>
    <t>Lakossági települési folyékony hulladék ártalmatlanításának támogatása</t>
  </si>
  <si>
    <t>Hitelek, támogatási kölcsönök igénybevétele és visszatérülése összesen:</t>
  </si>
  <si>
    <t>Fedett uszoda üzemeltetése</t>
  </si>
  <si>
    <t>Polgármesteri Hivatal beruházási kiadásai összesen:</t>
  </si>
  <si>
    <t>Egyes jövedelempótló támogatások</t>
  </si>
  <si>
    <t>Árvízi katasztrófahelyzet miatti elvonás</t>
  </si>
  <si>
    <t>Felhalmozási célú támogatási kölcsön igénybevétele</t>
  </si>
  <si>
    <t>Hoszú lejáratú értékpapírok kibocsátása</t>
  </si>
  <si>
    <t>terv</t>
  </si>
  <si>
    <t>várható</t>
  </si>
  <si>
    <t>Eger Megyei Jogú Város Önkormányzata</t>
  </si>
  <si>
    <t>Függő, átfutó bevétel</t>
  </si>
  <si>
    <t>2000. évi normatív állami támogatás kiegészítése</t>
  </si>
  <si>
    <t>tény</t>
  </si>
  <si>
    <t>Egyes szociális feladatok kiegészítő támogatása</t>
  </si>
  <si>
    <t>Termőföld bérbeadásából származó bevétel</t>
  </si>
  <si>
    <t>Heves Megyei Regionális Hulladékgazdálkodási Társulás</t>
  </si>
  <si>
    <t>Belső ellenőrzési társulások támogatása</t>
  </si>
  <si>
    <t>2003. évi normatív állami támogatás kiegészítése</t>
  </si>
  <si>
    <t>Önkormányzati költségvetési szervek egyéb felhalmozási kiadásai</t>
  </si>
  <si>
    <t>Fejlesztési és vis maior feldatok támogatása (Céljellegű decentralizált támogatás)</t>
  </si>
  <si>
    <t>módosított terv</t>
  </si>
  <si>
    <t xml:space="preserve">2006. évi </t>
  </si>
  <si>
    <t>Előző évi pénzmaradvány, vállalkozási eredmény</t>
  </si>
  <si>
    <t>Átengedett egyéb központi adók (luxusadó)</t>
  </si>
  <si>
    <t>Vállalkozási tevékenység eredményének visszaforgatása alaptevékenységre</t>
  </si>
  <si>
    <t>Működési célra nyújtott támogatási kölcsön visszatérülése</t>
  </si>
  <si>
    <t>2004. évi normatív támogatás kiegészítése</t>
  </si>
  <si>
    <t xml:space="preserve">       B E V É T E L E K</t>
  </si>
  <si>
    <t>2002. évi tény</t>
  </si>
  <si>
    <t>2003. évi tény</t>
  </si>
  <si>
    <t>2004. évi tény</t>
  </si>
  <si>
    <t>2005. évi tény</t>
  </si>
  <si>
    <t xml:space="preserve"> 2006. évi </t>
  </si>
  <si>
    <t>2001. évi tény</t>
  </si>
  <si>
    <t>Az önkormányzat bevételeinek és kiadásainak alakulása 2001-2007 közötti időszakban</t>
  </si>
  <si>
    <t>2007. évi terv</t>
  </si>
  <si>
    <t>Polgármesteri Hivatal intézményi működési bevételek átvett pénzeszköz nélkül</t>
  </si>
  <si>
    <t>Polgármesteri Hivatal működési célú pénzeszközátvétel államháztartáson kívülről</t>
  </si>
  <si>
    <t>Polgármesteri Hivatal önkormányzati sajátos működési bevételek</t>
  </si>
  <si>
    <t>Polgármesteri Hivatal felhalmozási célú pénzeszközátvétel államháztartáson kívülről</t>
  </si>
  <si>
    <t>Támogatásétékű bevételek összesen</t>
  </si>
  <si>
    <t>Jövedelem differenciálódás miatti kiegészítés</t>
  </si>
  <si>
    <t>Vis maior tartalék</t>
  </si>
  <si>
    <t>Címzett támogatás</t>
  </si>
  <si>
    <t>Normatív állami hozzájárulások és kötött felhasználású támogatások</t>
  </si>
  <si>
    <t>Felhalmozási célra átadott pénzeszközök és támogatásértékű kiadások</t>
  </si>
  <si>
    <t>Hitelek, kölcsönök nyújtása és törlesztése</t>
  </si>
  <si>
    <t>Támogatásértékű működési bevétel (2005. évig a működési célú pénzeszközátvételt is tartalmazza)</t>
  </si>
  <si>
    <t xml:space="preserve">Támogatásértékű felhalmozási bevétel (2005. évig a felhalmozási célú pénzeszközátvételt is tartalmazza) </t>
  </si>
  <si>
    <t>Végleges pénzeszközátadás (A működési kiadások 2006-tól a Polgármesteri Hivatal működési költségvetésében szerepelnek.)</t>
  </si>
  <si>
    <t>2.sz. kimutatás</t>
  </si>
  <si>
    <t>A 2006. és 2007. évi normatív állami hozzájárulás feladatonként</t>
  </si>
  <si>
    <t>Sor-szám</t>
  </si>
  <si>
    <t>Megnevezés</t>
  </si>
  <si>
    <t>Állami normatíva összege</t>
  </si>
  <si>
    <t>2006. évi</t>
  </si>
  <si>
    <t>2007. évi</t>
  </si>
  <si>
    <t>1.</t>
  </si>
  <si>
    <t>Települési önkormányzatok feladatai</t>
  </si>
  <si>
    <t>2.</t>
  </si>
  <si>
    <t>Körzeti igazgatás</t>
  </si>
  <si>
    <t>3.</t>
  </si>
  <si>
    <t>Körjegyzőség működése</t>
  </si>
  <si>
    <t>4.</t>
  </si>
  <si>
    <t>Lakott külterülettel kapcsolatos feladatok</t>
  </si>
  <si>
    <t>5.</t>
  </si>
  <si>
    <t>6.</t>
  </si>
  <si>
    <t>Üdülőhelyi feladatok</t>
  </si>
  <si>
    <t>7.</t>
  </si>
  <si>
    <t>Pénzbeli szociális juttatások</t>
  </si>
  <si>
    <t>8.</t>
  </si>
  <si>
    <t>Lakáshoz jutás feladatai</t>
  </si>
  <si>
    <t>9.</t>
  </si>
  <si>
    <t>Szociális és gyermekjóléti alapszolgáltatás feladatai</t>
  </si>
  <si>
    <t>10.</t>
  </si>
  <si>
    <t>Szociális és gyermekvédelmi bentlakásos és átmenti elhelyezés</t>
  </si>
  <si>
    <t>11.</t>
  </si>
  <si>
    <t>Hajléktalanok átmeneti intézményei</t>
  </si>
  <si>
    <t>12.</t>
  </si>
  <si>
    <t>Gyermekek napközbeni ellátása</t>
  </si>
  <si>
    <t>13.</t>
  </si>
  <si>
    <t>Óvodai nevelés</t>
  </si>
  <si>
    <t>14.</t>
  </si>
  <si>
    <t>Iskolai oktatás</t>
  </si>
  <si>
    <t>15.</t>
  </si>
  <si>
    <t>Különleges gondozás keretében nyújtott ellátás</t>
  </si>
  <si>
    <t>16.</t>
  </si>
  <si>
    <t>Alapfokú művészetoktatás</t>
  </si>
  <si>
    <t>17.</t>
  </si>
  <si>
    <t>Kollégiumok közoktatási feladatai</t>
  </si>
  <si>
    <t>18.</t>
  </si>
  <si>
    <t>Hozzájárulások egyéb közoktatási intézményeket fenntartó önkormányzatok feladatellátásához</t>
  </si>
  <si>
    <t>19.</t>
  </si>
  <si>
    <t>Egyéb hozzájárulások egyes közoktatási intézményeket fenntartó önkormányzatok feladatellátásához</t>
  </si>
  <si>
    <t>20.</t>
  </si>
  <si>
    <t>Közoktatási alap-hozzájárulások</t>
  </si>
  <si>
    <t>21.</t>
  </si>
  <si>
    <t>Közoktatási kiegészítő hozzájárulások</t>
  </si>
  <si>
    <t xml:space="preserve"> 13-21. sor  részösszesen</t>
  </si>
  <si>
    <t>22.</t>
  </si>
  <si>
    <t>Gyermek- és ifjúságvédelemmel összefüggő juttatások szolgáltatások</t>
  </si>
  <si>
    <t>23.</t>
  </si>
  <si>
    <t>Helyi közművelődési és közgyűjteményi feladatok</t>
  </si>
  <si>
    <t>Normatív állami hozzájárulás (1-23) összesen:</t>
  </si>
  <si>
    <t>24.</t>
  </si>
  <si>
    <t>Ped. szakvizsga, továbbképzés,emelt szintű érettségi vizsg.való felkészülés támogatása</t>
  </si>
  <si>
    <t>25.</t>
  </si>
  <si>
    <t>Pedagógiai szakszolgálat</t>
  </si>
  <si>
    <t>26.</t>
  </si>
  <si>
    <t>Önkormányzat által szervezett közfoglalkoztatás támogatása</t>
  </si>
  <si>
    <t>27.</t>
  </si>
  <si>
    <t>Szociális továbbképzés és szakvizsga támogatása</t>
  </si>
  <si>
    <t>28.</t>
  </si>
  <si>
    <t>Helyi önkormányzati hivatásos tűzoltóságok támogatása</t>
  </si>
  <si>
    <t>Normatív, kötött felhasználású támogatások  (24-28) összesen:</t>
  </si>
  <si>
    <t>NORMATÍV ÁLLAMI HOZZÁJÁRULÁS ÖSSZESEN:</t>
  </si>
  <si>
    <t>2/a.sz. kimutatás</t>
  </si>
  <si>
    <t>2007. évi normatív állami hozzájárulás és normatív, kötött felhasználású támogatások jogcímenkénti részletezése</t>
  </si>
  <si>
    <t>Sorszám</t>
  </si>
  <si>
    <t>Hivatkozás a 2006. évi törvényre</t>
  </si>
  <si>
    <t>Fajlagos mérték                       Ft-ban</t>
  </si>
  <si>
    <t>Mutató-                        szám</t>
  </si>
  <si>
    <t xml:space="preserve">   Állami normatíva összege                        Ft-ban</t>
  </si>
  <si>
    <t>3.mell. 1.a.1.</t>
  </si>
  <si>
    <t>2/a.</t>
  </si>
  <si>
    <t>Alaphozzájárulás (Ft/ körzetközpont)</t>
  </si>
  <si>
    <t>3.mell. 2.aa.</t>
  </si>
  <si>
    <t>2/b.</t>
  </si>
  <si>
    <t>Okmányiroda működési kiadásai ( Ft/ ügyiratszám)</t>
  </si>
  <si>
    <t>3.mell. 2.ab.</t>
  </si>
  <si>
    <t>2/c.</t>
  </si>
  <si>
    <t>Gyámügyi igazgatási feladatok (Ft/fő)</t>
  </si>
  <si>
    <t>3.mell. 2.ac.</t>
  </si>
  <si>
    <t>2/d.</t>
  </si>
  <si>
    <t>Építésügyi igazgatási feladatok (Ft/fő)</t>
  </si>
  <si>
    <t>3.mell. 2.b.</t>
  </si>
  <si>
    <t>Körzeti igazgatás összesen:</t>
  </si>
  <si>
    <t>Körjegyzőség működése -  Alap-hozzájárulás  (Ft/körjegyzőség/hó)</t>
  </si>
  <si>
    <t>3.mell.3.a</t>
  </si>
  <si>
    <t>Lakott külterülettel kapcsolatos feladatok (Ft/fő)</t>
  </si>
  <si>
    <t>3.mell. 5.</t>
  </si>
  <si>
    <t>Üdülőhelyi feladatok (Ft/idegenforgalmi adóforint)</t>
  </si>
  <si>
    <t>3.mell. 8.</t>
  </si>
  <si>
    <t>Pénzbeli szociális juttatások (Ft/fő)</t>
  </si>
  <si>
    <t>3.mell. 9.</t>
  </si>
  <si>
    <t>Lakáshozjutás  feladatai (Ft/fő)</t>
  </si>
  <si>
    <t>3.mell. 10.</t>
  </si>
  <si>
    <t>8.a.</t>
  </si>
  <si>
    <t>Szociális és gyermekjóléti alapszoltáltatás általános feladatok</t>
  </si>
  <si>
    <t>3.mell. 11.ab.1.2.</t>
  </si>
  <si>
    <t>8.b.</t>
  </si>
  <si>
    <t>Gyermekjóléti központ (Ft/központ)</t>
  </si>
  <si>
    <t>3.mell. 11.b.</t>
  </si>
  <si>
    <t>8.c.</t>
  </si>
  <si>
    <t>Szociális étkeztetés (Ft/fő)</t>
  </si>
  <si>
    <t>3.mell. 11.c.</t>
  </si>
  <si>
    <t>8.d.</t>
  </si>
  <si>
    <t>Házi segítségnyújtás (Ft/fő)</t>
  </si>
  <si>
    <t>3.mell. 11.d.1</t>
  </si>
  <si>
    <t>8.e.</t>
  </si>
  <si>
    <t>Jelzőrendszeres házi segítségnyújtás (Ft/fő)</t>
  </si>
  <si>
    <t>3.mell. 11.ea.</t>
  </si>
  <si>
    <t>8.f.</t>
  </si>
  <si>
    <t>3.mell. 11.eb.</t>
  </si>
  <si>
    <t>8.g.</t>
  </si>
  <si>
    <t>Támogató szolgálat (Ft/támogató szolg.)</t>
  </si>
  <si>
    <t>3.mell. 11.ga.</t>
  </si>
  <si>
    <t>8.h.</t>
  </si>
  <si>
    <t>Utcai szociális munka (Ft/szolgálat)</t>
  </si>
  <si>
    <t>3.mell. 11.ia.</t>
  </si>
  <si>
    <t>8.i.</t>
  </si>
  <si>
    <t>Időskorúak nappali ellátása (Ft/fő)</t>
  </si>
  <si>
    <t>3.mell. 11.j.</t>
  </si>
  <si>
    <t>8.j.</t>
  </si>
  <si>
    <t>Pszichiátriai és szenvedélybetegek, hajléktalanok nappali ellátása (Ft/fő)</t>
  </si>
  <si>
    <t>3.mell. 11.k.</t>
  </si>
  <si>
    <t>8.k.</t>
  </si>
  <si>
    <t>Fogyatékos és demens személyek nappali intézményi ellátása (Ft/fő)</t>
  </si>
  <si>
    <t>3.mell. 11.l.</t>
  </si>
  <si>
    <t>Szociális és gyermekjóléti alapszolgáltatás feladatok összesen:</t>
  </si>
  <si>
    <t>Szociális és gyermekvédelmi bentlakásos és átmeneti elhelyezés</t>
  </si>
  <si>
    <t>9.a.</t>
  </si>
  <si>
    <t>Demens betegek bentlakásos intézményi ellátása</t>
  </si>
  <si>
    <t>3.mell. 12.aca.</t>
  </si>
  <si>
    <t>9.b.</t>
  </si>
  <si>
    <t>Átlagos ápolást, gondozást igénylő ellátás (Ft/fő)</t>
  </si>
  <si>
    <t>3.mell. 12.bc.</t>
  </si>
  <si>
    <t>9.c.</t>
  </si>
  <si>
    <t>Emelt szinvonalú bentlakásos ellátás (ft/fő)</t>
  </si>
  <si>
    <t>3.mell. 12.c.</t>
  </si>
  <si>
    <t>Hajléktalanok átmeneti intézményei (Ft/férőhely)</t>
  </si>
  <si>
    <t xml:space="preserve">3.mell. 13. </t>
  </si>
  <si>
    <t>11.a.</t>
  </si>
  <si>
    <t>Bölcsődei ellátás (Ft/fő)</t>
  </si>
  <si>
    <t>3.mell. 14.a.2.</t>
  </si>
  <si>
    <t>11.b.</t>
  </si>
  <si>
    <t>Ingyenes intézményi étkezés (Ft/fő)</t>
  </si>
  <si>
    <t>3.mell. 14.c.</t>
  </si>
  <si>
    <t>12.a.</t>
  </si>
  <si>
    <t>Óvodai nevelés (Ft/fő) 8 hó</t>
  </si>
  <si>
    <t>3.mell. 15.1.1.</t>
  </si>
  <si>
    <t>12.b.</t>
  </si>
  <si>
    <t>Iskolai oktatás 1-4.évfolyamon (Ft/tanuló) 8 hó</t>
  </si>
  <si>
    <t>3.mell. 15.1.2.1.</t>
  </si>
  <si>
    <t>12.c.</t>
  </si>
  <si>
    <t>Iskolai oktatás 5-8. évfolyam (Ft/tanuló) 8 hó</t>
  </si>
  <si>
    <t>3.mell. 15.1.2.2.a</t>
  </si>
  <si>
    <t>12.d.</t>
  </si>
  <si>
    <t>Iskolai oktatás 9-13.évfolyamokon (Ft/tanuló) 8 hó</t>
  </si>
  <si>
    <t>3.mell. 15.1.2.3.a</t>
  </si>
  <si>
    <t>12.e.</t>
  </si>
  <si>
    <t>Arany János  Tehetséggondozó Program  (Ft/tanuló) 8 hó</t>
  </si>
  <si>
    <t>3.mell.15.1.2.3.b.3</t>
  </si>
  <si>
    <t>12.f.</t>
  </si>
  <si>
    <t>Iskolai szakkképzés( szakmai elméleti képzés) (Ft/tanuló) 8 hó</t>
  </si>
  <si>
    <t>3. mell. 15.1.2.4.</t>
  </si>
  <si>
    <t>12.g.</t>
  </si>
  <si>
    <t>Alap-hozzájárulás az óvodai neveléshez, iskolai oktatáshoz, szakképzés elméleti képzéshez 4 hó</t>
  </si>
  <si>
    <t>3. mell. 15.2.</t>
  </si>
  <si>
    <t>13.a.</t>
  </si>
  <si>
    <t>Iskolai szakképzés (szakmai gyakorlati képzés) egy-és több évf.képzés közbenső évf.(Ft/tanuló)</t>
  </si>
  <si>
    <t>3. mell. 16.1.2.a</t>
  </si>
  <si>
    <t>13.b.</t>
  </si>
  <si>
    <t>Iskolai szakképzés (szakmai gyak. képzés) első szakképz.1.évf.meghaladó képzés (Ft/tanuló)</t>
  </si>
  <si>
    <t>3. mell. 16.1.2.b</t>
  </si>
  <si>
    <t>13.c.</t>
  </si>
  <si>
    <t>Iskolai szakképzés (szakmai gyakorlati képzés) záró évf. képz. (Ft/tanuló)</t>
  </si>
  <si>
    <t>3. mell. 16.1.2.c</t>
  </si>
  <si>
    <t>13.d.</t>
  </si>
  <si>
    <t>Iskolai szakképzés (szakmai gyakorlati képzés) tanulói szerz.nem önk.tanműhelyben  (Ft/tanuló)</t>
  </si>
  <si>
    <t>3. mell. 16.1.2.d</t>
  </si>
  <si>
    <t>13.e.</t>
  </si>
  <si>
    <t>Zeneművészeti ág (Ft/fő)</t>
  </si>
  <si>
    <t>3. mell. 16.2.1.</t>
  </si>
  <si>
    <t>13.f.</t>
  </si>
  <si>
    <t>Képző- és iparművészeti, táncművészeti, szín-és bábművészeti ág (Ft/fő.) 6 hó</t>
  </si>
  <si>
    <t>3. mell. 16.2.2.</t>
  </si>
  <si>
    <t>13.g.</t>
  </si>
  <si>
    <t>13.h.</t>
  </si>
  <si>
    <t>Kollégiumi, externátusi nevelés, ellátás (Ft/fő)</t>
  </si>
  <si>
    <t>3. mell. 16.3.1.</t>
  </si>
  <si>
    <t>13.i.</t>
  </si>
  <si>
    <t>Arany J. Tehetséggondozó Program keretében (Ft/fő)</t>
  </si>
  <si>
    <t>3. mell. 16.3.2.</t>
  </si>
  <si>
    <t>13.j.</t>
  </si>
  <si>
    <t>3. mell. .16.4 .1.a</t>
  </si>
  <si>
    <t>13.k.</t>
  </si>
  <si>
    <t>3. mell. .16.4 .1.c</t>
  </si>
  <si>
    <t>13.l.</t>
  </si>
  <si>
    <t>3. mell. .16.4 .d</t>
  </si>
  <si>
    <t>13.m.</t>
  </si>
  <si>
    <t>3. mell. .16.4.1 .e</t>
  </si>
  <si>
    <t>13.n.</t>
  </si>
  <si>
    <t>3. mell. .16.4.1.c</t>
  </si>
  <si>
    <t>13.o.</t>
  </si>
  <si>
    <t>3. mell. .16.4.1.e</t>
  </si>
  <si>
    <t>13.p.</t>
  </si>
  <si>
    <t>4. mell. .16.4.1.e</t>
  </si>
  <si>
    <t>13.q.</t>
  </si>
  <si>
    <t>Korai fejlesztés ,gondozás (Ft/gyerek)</t>
  </si>
  <si>
    <t>3. mell. 16.4.2.</t>
  </si>
  <si>
    <t>13.r.</t>
  </si>
  <si>
    <t>Általános iskolai napközi  fogl.  (Ft/fő)</t>
  </si>
  <si>
    <t>3. mell. 16.5.a.</t>
  </si>
  <si>
    <t>13.s.</t>
  </si>
  <si>
    <t>Általános iskolai napközis foglalkozás iskolaotthonos okt. 1-4 évfolyam (Ft/tan.)</t>
  </si>
  <si>
    <t>3. mell. 16.5.b</t>
  </si>
  <si>
    <t>13.t.</t>
  </si>
  <si>
    <t>Különleges helyzetben lévő gyermek, tanuló támogatása  (FT/gyermek,tanuló)</t>
  </si>
  <si>
    <t>3. mell. 16.6.a</t>
  </si>
  <si>
    <t>13.u.</t>
  </si>
  <si>
    <t>Két tanítási nyelvű oktatás (Ft/gyermek,tanuló)</t>
  </si>
  <si>
    <t>3. mell. 16.8.2</t>
  </si>
  <si>
    <t>13.v.</t>
  </si>
  <si>
    <t>Nyelvi előkészítő évfolyamok</t>
  </si>
  <si>
    <t>3. mell. 16.8.3</t>
  </si>
  <si>
    <t>13.w.</t>
  </si>
  <si>
    <t>Hozzájárulás pedagógiai szakmai szolgáltatások igénybevételéhez (Ft/fő)</t>
  </si>
  <si>
    <t>3. mell. 16.9.</t>
  </si>
  <si>
    <t>13.x.</t>
  </si>
  <si>
    <t>Egyes pedagógiai programok támogatása</t>
  </si>
  <si>
    <t>3. mell. 16.10.</t>
  </si>
  <si>
    <t>13.y.</t>
  </si>
  <si>
    <t>Középfokú oktatási intézménybe bejáró tanulók ellátása</t>
  </si>
  <si>
    <t>3. mell. 16.11.1.a.</t>
  </si>
  <si>
    <t>13.z.</t>
  </si>
  <si>
    <t>Óvodába, általánosiskolába bejáró gyermek, tanulók ellátása (Ft/gyermek,tanuló) 8 hó</t>
  </si>
  <si>
    <t>13.aa.</t>
  </si>
  <si>
    <t>Int. társulás ált. isk járó tanuló támogatása</t>
  </si>
  <si>
    <t>3. mell. 16.11.2.</t>
  </si>
  <si>
    <t>Közoktatási kiegészítő-hozzájárulások</t>
  </si>
  <si>
    <t>Gyermek,- és ifjúságvédelemmel összefüggő juttatások, szolgáltatások</t>
  </si>
  <si>
    <t>14/a.</t>
  </si>
  <si>
    <t>Óvodában, iskolában, kollégiumban szervezett kedvezményes étkeztetés (Ft/gyermek,fő)</t>
  </si>
  <si>
    <t>3.mell. 17.1.</t>
  </si>
  <si>
    <t>14/b.</t>
  </si>
  <si>
    <t>Nappali tanulók ingyenes tankönyv ellátása  (Ft/tanuló)</t>
  </si>
  <si>
    <t>3.mell. 17.a.</t>
  </si>
  <si>
    <t>14/c.</t>
  </si>
  <si>
    <t>Általános hozzájárulás a tanulók tankönyvellátása  (Ft/tanuló)</t>
  </si>
  <si>
    <t>3.mell. 17.b.</t>
  </si>
  <si>
    <t>Gyermek- és Ifjúságvédelemmel összefüggő juttatások szolgáltatások</t>
  </si>
  <si>
    <t>Helyi közművelődési és közgyűjteményi feladatok (Ft/fő)</t>
  </si>
  <si>
    <t>3. mell. 18.</t>
  </si>
  <si>
    <t>Normatív állami hozzájárulás (3.) összesen:</t>
  </si>
  <si>
    <t xml:space="preserve">  </t>
  </si>
  <si>
    <t>Ped. szakvizsga és továbbképzés,emelt szintű vizsg. való felkészülés támogatása (Ft/fő)</t>
  </si>
  <si>
    <t>8. mell. I.1.</t>
  </si>
  <si>
    <t>8. mell. II.1.</t>
  </si>
  <si>
    <t>8.II.2.</t>
  </si>
  <si>
    <t>Szociális továbbképzés és szakvizsga (Ft/fő)</t>
  </si>
  <si>
    <t>8.II.3.</t>
  </si>
  <si>
    <t xml:space="preserve">Helyi önkormányzati hivatásos tűzoltóságok támogatása </t>
  </si>
  <si>
    <t>8. mell./III.</t>
  </si>
  <si>
    <t>Normatív, kötött felhasználású támogatások (16-19.) összesen:</t>
  </si>
  <si>
    <r>
      <t>Gyógypedagógia nevelés,oktatás az óvodában és az iskolában (Ft/fő)</t>
    </r>
    <r>
      <rPr>
        <b/>
        <i/>
        <sz val="11"/>
        <color indexed="18"/>
        <rFont val="Times New Roman CE"/>
        <family val="0"/>
      </rPr>
      <t xml:space="preserve"> </t>
    </r>
    <r>
      <rPr>
        <sz val="11"/>
        <color indexed="18"/>
        <rFont val="Times New Roman CE"/>
        <family val="0"/>
      </rPr>
      <t>8 hó</t>
    </r>
  </si>
  <si>
    <r>
      <t>Gyógypedagógia nevelés,oktatás az óvodában és az iskolában (Ft/fő)</t>
    </r>
    <r>
      <rPr>
        <sz val="11"/>
        <color indexed="18"/>
        <rFont val="Times New Roman CE"/>
        <family val="0"/>
      </rPr>
      <t xml:space="preserve"> 8 hó</t>
    </r>
  </si>
  <si>
    <r>
      <t>Gyógypedagógia nevelés,oktatás az  iskolában (Ft/fő)</t>
    </r>
    <r>
      <rPr>
        <b/>
        <i/>
        <sz val="11"/>
        <color indexed="18"/>
        <rFont val="Times New Roman CE"/>
        <family val="0"/>
      </rPr>
      <t xml:space="preserve"> </t>
    </r>
    <r>
      <rPr>
        <sz val="11"/>
        <color indexed="18"/>
        <rFont val="Times New Roman CE"/>
        <family val="0"/>
      </rPr>
      <t>4 hó</t>
    </r>
  </si>
  <si>
    <r>
      <t>Gyógypedagógia nevelés,oktatás  az iskolában (Ft/fő)</t>
    </r>
    <r>
      <rPr>
        <b/>
        <i/>
        <sz val="11"/>
        <color indexed="18"/>
        <rFont val="Times New Roman CE"/>
        <family val="0"/>
      </rPr>
      <t xml:space="preserve"> </t>
    </r>
    <r>
      <rPr>
        <sz val="11"/>
        <color indexed="18"/>
        <rFont val="Times New Roman CE"/>
        <family val="0"/>
      </rPr>
      <t>4 hó</t>
    </r>
  </si>
  <si>
    <t>3/a. sz. kimutatás</t>
  </si>
  <si>
    <t>Hitelek, támogatási kölcsönök igénybevétele 2003-2009. között</t>
  </si>
  <si>
    <t>Terv</t>
  </si>
  <si>
    <t>%</t>
  </si>
  <si>
    <t>Tény</t>
  </si>
  <si>
    <t>Előzetes tény</t>
  </si>
  <si>
    <t>Számított</t>
  </si>
  <si>
    <t>Felhalmozási feladatokhoz</t>
  </si>
  <si>
    <t>Működési célra</t>
  </si>
  <si>
    <t>Adósságkezelési támogatás</t>
  </si>
  <si>
    <t>Összesen</t>
  </si>
  <si>
    <t>3/b. sz. kimutatás</t>
  </si>
  <si>
    <t>A 2007. évi hitelekkel kapcsolatos tájékoztató adatok</t>
  </si>
  <si>
    <t xml:space="preserve">Tervezett felvétel </t>
  </si>
  <si>
    <t>Türelmi idő</t>
  </si>
  <si>
    <t>Hitel lejárata</t>
  </si>
  <si>
    <t>Kamat mértéke</t>
  </si>
  <si>
    <t>Fedett uszoda hitelfelvétel</t>
  </si>
  <si>
    <t>2001.09.27.</t>
  </si>
  <si>
    <t>2010.06.27.</t>
  </si>
  <si>
    <t>3 hónapos BUBOR + 0,1 %</t>
  </si>
  <si>
    <t>Egyéb fejlesztési célok miatt 2000. évi</t>
  </si>
  <si>
    <t>Fejlesztési célú 2003. évi hitel</t>
  </si>
  <si>
    <t>2004.03.31.</t>
  </si>
  <si>
    <t>2013.12.31.</t>
  </si>
  <si>
    <t>3 hónapos BUBOR + 0,3 %</t>
  </si>
  <si>
    <t>Fejlesztési célú 2004. évi hitel</t>
  </si>
  <si>
    <t>2005.12.31.</t>
  </si>
  <si>
    <t>2009.10.01.</t>
  </si>
  <si>
    <t>3 hónapos EURIBOR+2%</t>
  </si>
  <si>
    <t>Fejlesztési célú 2005-2006. évi hitel</t>
  </si>
  <si>
    <t>2007.03.31</t>
  </si>
  <si>
    <t>2015.12.31</t>
  </si>
  <si>
    <t>3 hónapos CHF LIBOR +0,29%</t>
  </si>
  <si>
    <t>Tornaterem felújításhoz MFB Rt</t>
  </si>
  <si>
    <t>2007.03.20.</t>
  </si>
  <si>
    <t>2016.03.20.</t>
  </si>
  <si>
    <t>6 hónapos BUBOR+1 %</t>
  </si>
  <si>
    <t xml:space="preserve">"Panel Plusz" hitel 2005-2006. évi </t>
  </si>
  <si>
    <t>2008.03.31</t>
  </si>
  <si>
    <t>2020.12.10</t>
  </si>
  <si>
    <t>3 hónapos EURIBOR+1,05%</t>
  </si>
  <si>
    <t>Fejlesztési célú 2006. évi hitel</t>
  </si>
  <si>
    <t>2007.12.31.</t>
  </si>
  <si>
    <t>2016.09.30.</t>
  </si>
  <si>
    <t>3 havi CHF LIBOR+0,19%</t>
  </si>
  <si>
    <t>Rövid lejáratú 2006. évi fejlesztési hitel</t>
  </si>
  <si>
    <t>2007. 11. 16.</t>
  </si>
  <si>
    <t>1 havi CHF LIBOR+0,05%</t>
  </si>
  <si>
    <t>"Panel Plusz" hitel 2007. évi hitel</t>
  </si>
  <si>
    <t>2007. szeptember hó</t>
  </si>
  <si>
    <t>2009. 03. 31.</t>
  </si>
  <si>
    <t>2022. 12. 31.</t>
  </si>
  <si>
    <t>Számított: 4,8295%</t>
  </si>
  <si>
    <t>Fejlesztési célú 2007. évi hitel</t>
  </si>
  <si>
    <t>2008. 09. 30.</t>
  </si>
  <si>
    <t>2017. 09 30.</t>
  </si>
  <si>
    <t>Számított: 2,4%</t>
  </si>
  <si>
    <t>Működési célú 2007. évi hitel</t>
  </si>
  <si>
    <t>2007. december hó</t>
  </si>
  <si>
    <t>2008. 12. hó</t>
  </si>
  <si>
    <t>Számított: 1,9%</t>
  </si>
  <si>
    <t>Eger Megyei Jogú Város Önkormányzat</t>
  </si>
  <si>
    <t>3/c. sz. kimutatás</t>
  </si>
  <si>
    <t>2006. évi előzetes tény</t>
  </si>
  <si>
    <t>2007.  évi terv</t>
  </si>
  <si>
    <t>2008. évi számított</t>
  </si>
  <si>
    <t>2009. évi számított</t>
  </si>
  <si>
    <t>Hitel-                     törlesztés</t>
  </si>
  <si>
    <t>Kamat</t>
  </si>
  <si>
    <t>Hitel-               törlesztés</t>
  </si>
  <si>
    <t>Fedett uszoda beruházás miatt</t>
  </si>
  <si>
    <t>Egyéb fejlesztési célú 2000. évi hitel</t>
  </si>
  <si>
    <t>Tornaterem felújításhoz</t>
  </si>
  <si>
    <t>"Panel Plusz" 2005-2006. évi hitel</t>
  </si>
  <si>
    <t>Rövid lejáratú fejlesztési célú 2006. évi hitel</t>
  </si>
  <si>
    <t>"Panel Plusz" 2007. évi hitel</t>
  </si>
  <si>
    <t>Fejlesztési célú 2008. évi hitel</t>
  </si>
  <si>
    <t>Fejlesztési célú 2009. évi hitel</t>
  </si>
  <si>
    <t>ÖSSZESEN:</t>
  </si>
  <si>
    <r>
      <t xml:space="preserve">Megjegyzés: </t>
    </r>
    <r>
      <rPr>
        <sz val="12"/>
        <color indexed="12"/>
        <rFont val="Times New Roman CE"/>
        <family val="1"/>
      </rPr>
      <t>A megoszlás a tervezett hitel és összes kiadás aránya.</t>
    </r>
  </si>
  <si>
    <t>4. sz. kimutatás</t>
  </si>
  <si>
    <t>A 2007. évi költségvetés tervezett kiadásainak megoszlása ágazatonként</t>
  </si>
  <si>
    <t>Fejezet/ Címszám/ Alcímszám</t>
  </si>
  <si>
    <t>Hitel-törlesztések</t>
  </si>
  <si>
    <t>Tartalék</t>
  </si>
  <si>
    <t>2007. évi előirányzat összesen</t>
  </si>
  <si>
    <t>2007. évi előirányzatból kötelezően ellátandó feladatok</t>
  </si>
  <si>
    <t>2006. évi eredeti előirányzat ágazat összesen</t>
  </si>
  <si>
    <t xml:space="preserve">I. </t>
  </si>
  <si>
    <t>Egészségügyi ágazat</t>
  </si>
  <si>
    <t>Városi Ellátó Szolgálat egészségügyi feladatai</t>
  </si>
  <si>
    <t>I/15/20-ból</t>
  </si>
  <si>
    <t>Szociális és egészségügyi kitüntetések</t>
  </si>
  <si>
    <t>II/30-ból</t>
  </si>
  <si>
    <t>Közalkalmazottak és köztisztviselők foglalkozás - egészségügyi ellátása</t>
  </si>
  <si>
    <t>II/31</t>
  </si>
  <si>
    <t>Háziorvosok eszközpótlása</t>
  </si>
  <si>
    <t>II/51</t>
  </si>
  <si>
    <t>Heves Megyei Önkormányzatnak egészségügyi gépműszer beszerzéshez</t>
  </si>
  <si>
    <t>V/5/1</t>
  </si>
  <si>
    <t>Egészségügyi ágazat összesen</t>
  </si>
  <si>
    <t>II.</t>
  </si>
  <si>
    <t>Szociális ágazat</t>
  </si>
  <si>
    <t>Bölcsődei Igazgatóság</t>
  </si>
  <si>
    <t>I/15/19</t>
  </si>
  <si>
    <t>Családsegítő Intézet</t>
  </si>
  <si>
    <t>I/18</t>
  </si>
  <si>
    <t>Idősek Berva-völgyi Otthona</t>
  </si>
  <si>
    <t>I/19</t>
  </si>
  <si>
    <t>Segélyek</t>
  </si>
  <si>
    <t>II/29/1-10,  12-15</t>
  </si>
  <si>
    <t>Gondozási díj</t>
  </si>
  <si>
    <t>II/45</t>
  </si>
  <si>
    <t>Biosziget Rehabilitációs Alapítvány lakóotthona működéséhez</t>
  </si>
  <si>
    <t>II/60</t>
  </si>
  <si>
    <t>Fiatalok lakáshozjutásának támogatása</t>
  </si>
  <si>
    <t>V/6</t>
  </si>
  <si>
    <t>Fiatalok lakáshozjutási kölcsöne</t>
  </si>
  <si>
    <t>VI/3-ból</t>
  </si>
  <si>
    <t>Dolgozók lakáscélú kölcsöne</t>
  </si>
  <si>
    <t>Lakásértékesítésből származó tartalék</t>
  </si>
  <si>
    <t>VII/24</t>
  </si>
  <si>
    <t>Szociális ágazat összesen:</t>
  </si>
  <si>
    <t>III.</t>
  </si>
  <si>
    <t>Oktatási ágazat</t>
  </si>
  <si>
    <t>A.</t>
  </si>
  <si>
    <t>Alsófokú oktatás</t>
  </si>
  <si>
    <t>Móra Ferenc Általános Iskola és Előkészítő Szakiskola</t>
  </si>
  <si>
    <t>I/3/3</t>
  </si>
  <si>
    <t>Balassi Bálint Általános Iskola</t>
  </si>
  <si>
    <t>I/8</t>
  </si>
  <si>
    <t>Felsővárosi Általános Iskola</t>
  </si>
  <si>
    <t>I/9</t>
  </si>
  <si>
    <t>Hunyadi Mátyás Általános Iskola</t>
  </si>
  <si>
    <t>I/10</t>
  </si>
  <si>
    <t>Lenkey János Általános Iskola</t>
  </si>
  <si>
    <t>I/11</t>
  </si>
  <si>
    <t>Tinódi Sebestyén Általános Iskola</t>
  </si>
  <si>
    <t>I/12</t>
  </si>
  <si>
    <t>Dr. Kemény Ferenc Általános Iskola</t>
  </si>
  <si>
    <t>I/13</t>
  </si>
  <si>
    <t>Farkas Ferenc Zeneiskola</t>
  </si>
  <si>
    <t>I/14</t>
  </si>
  <si>
    <t>Óvodák</t>
  </si>
  <si>
    <t>I/15/1-17</t>
  </si>
  <si>
    <t>Városi Nevelési Tanácsadó és Logopédiai Intézet</t>
  </si>
  <si>
    <t>I/15/18</t>
  </si>
  <si>
    <t>Városi Ellátó Szolgálat (Imókő tábor és egészségügyi feladatok nélkül)</t>
  </si>
  <si>
    <t>Hátrányos helyzetű, sajátos nevelési igényű és magántanulók felzárkóztatását segítő foglalkozás</t>
  </si>
  <si>
    <t>II/49</t>
  </si>
  <si>
    <t>Ostorosi Önkormányzatnak étkezési feladatok ellátásához normatíva átadása</t>
  </si>
  <si>
    <t>II/63</t>
  </si>
  <si>
    <t>Alsófok összesen</t>
  </si>
  <si>
    <t>B.</t>
  </si>
  <si>
    <t>Középfokú oktatás</t>
  </si>
  <si>
    <t>Bornemissza Gergely Szakközép-, Szakiskola és Kollégium</t>
  </si>
  <si>
    <t>I/1</t>
  </si>
  <si>
    <t>Dobó István Gimnázium</t>
  </si>
  <si>
    <t>I/2</t>
  </si>
  <si>
    <t>Kossuth Zsuzsa Gimnázium, Szakképző Iskola és Kollégium</t>
  </si>
  <si>
    <t>I/3/1</t>
  </si>
  <si>
    <t>Egri Kereskedelmi, Mezőgazdasági, Vendéglátóipari  Szakközép-, Szakiskola és Kollégium</t>
  </si>
  <si>
    <t>I/4</t>
  </si>
  <si>
    <t>Szilágyi Erzsébet Gimnázium és Kollégium</t>
  </si>
  <si>
    <t>I/5</t>
  </si>
  <si>
    <t>Pásztorvölgyi Általános Iskola és Gimnázium</t>
  </si>
  <si>
    <t>I/6</t>
  </si>
  <si>
    <t>Andrássy György Közgazdasági Szakközépiskola</t>
  </si>
  <si>
    <t>I/7</t>
  </si>
  <si>
    <t>Érettségi és szakmai vizsgadíjak céltartaléka</t>
  </si>
  <si>
    <t>VII/11</t>
  </si>
  <si>
    <t>Középfok összesen</t>
  </si>
  <si>
    <t>C.</t>
  </si>
  <si>
    <t>Oktatás egyéb feladatai</t>
  </si>
  <si>
    <t>Oktatási dolgozók kitüntetése</t>
  </si>
  <si>
    <t>II/17</t>
  </si>
  <si>
    <t>Ifjúsági tagozat működtetése</t>
  </si>
  <si>
    <t>II/18</t>
  </si>
  <si>
    <t>Közoktatási mérés</t>
  </si>
  <si>
    <t>II/19</t>
  </si>
  <si>
    <t>Intézményvezetők szakmai tanulmányútja</t>
  </si>
  <si>
    <t>II/20</t>
  </si>
  <si>
    <t>Oktatási intézmények tanulmányi, szakmai versenyek támogatása</t>
  </si>
  <si>
    <t>II/21</t>
  </si>
  <si>
    <t>Pedagógus díszoklevél elismerése</t>
  </si>
  <si>
    <t>II/22</t>
  </si>
  <si>
    <t>Minőségfejlesztési feldatok (Közoktatás)</t>
  </si>
  <si>
    <t>II/48</t>
  </si>
  <si>
    <t>Térségi Integrált Szakképző Központ Kht támogatása</t>
  </si>
  <si>
    <t>II/56</t>
  </si>
  <si>
    <t>Pedagógus szakvizsga és továbbképzés, emelt szintű érettségi vizsgáztatásra való felkészülés</t>
  </si>
  <si>
    <t>VII/8</t>
  </si>
  <si>
    <t>Tanulók tankönyvvásárlás támogatása</t>
  </si>
  <si>
    <t>VII/9</t>
  </si>
  <si>
    <t>Pedagógiai szakszolgálat tartaléka</t>
  </si>
  <si>
    <t>VII/10</t>
  </si>
  <si>
    <t>További végzettség miatti illetménynövelés</t>
  </si>
  <si>
    <t>VII/12</t>
  </si>
  <si>
    <t>Hátrányos helyzetű, sajátos nevelési igényű, valamint magántanulók felzárkóztatását segítő foglalkoztatás tartaléka</t>
  </si>
  <si>
    <t>VII/13</t>
  </si>
  <si>
    <t>Oktatás egyéb feladatai összesen</t>
  </si>
  <si>
    <t>Oktatási ágazat összesen</t>
  </si>
  <si>
    <t>IV.</t>
  </si>
  <si>
    <t>Kulturális ágazat</t>
  </si>
  <si>
    <t>Imókő tábor</t>
  </si>
  <si>
    <t>Forrás Gyermek-Szabadidőközpont</t>
  </si>
  <si>
    <t>I/16</t>
  </si>
  <si>
    <t>Bródy Sándor Könyvtár</t>
  </si>
  <si>
    <t>I/17</t>
  </si>
  <si>
    <t>Kulturális tevékenység</t>
  </si>
  <si>
    <t>II/13</t>
  </si>
  <si>
    <t>Ifjúsági célú tevékenység</t>
  </si>
  <si>
    <t>II/16</t>
  </si>
  <si>
    <t>Művészetek Háza Kht szolgáltatás</t>
  </si>
  <si>
    <t>II/37</t>
  </si>
  <si>
    <t>Városi Televízió Kht szolgáltatás</t>
  </si>
  <si>
    <t>II/38</t>
  </si>
  <si>
    <t>Imókői táborban történő táboroztatás</t>
  </si>
  <si>
    <t>II/41</t>
  </si>
  <si>
    <t>Eger Ünnepe rendezvény</t>
  </si>
  <si>
    <t>II/44</t>
  </si>
  <si>
    <t>Megyei Önkormányzatnak átadott pénzeszközök kulturális intézmények működtetéséhez</t>
  </si>
  <si>
    <t>II/50</t>
  </si>
  <si>
    <t>Ifjúsági Cselekvési Terv végrehajtása</t>
  </si>
  <si>
    <t>II/57</t>
  </si>
  <si>
    <t>Heves Megyei Vármúzeum támogatása</t>
  </si>
  <si>
    <t>II/61</t>
  </si>
  <si>
    <t>Művészetek Háza Kht-nek Munkácsy vándorkiállítás megrendezéséhez tagi kölcsön nyújtása</t>
  </si>
  <si>
    <t>Kulturális ágazat összesen</t>
  </si>
  <si>
    <t>V.</t>
  </si>
  <si>
    <t>Sport</t>
  </si>
  <si>
    <t>Egri Városi Sportiskola</t>
  </si>
  <si>
    <t>I/3/2</t>
  </si>
  <si>
    <t>Sporttevékenység</t>
  </si>
  <si>
    <t>II/15</t>
  </si>
  <si>
    <t xml:space="preserve">Termál Kft támogatása az Uszoda működéséhez </t>
  </si>
  <si>
    <t>II/42</t>
  </si>
  <si>
    <t>Agria-Komplexum Kft támogatása</t>
  </si>
  <si>
    <t>II/62</t>
  </si>
  <si>
    <t>Agria-Komplexum Kft által működtetett ingatlanok beruházása</t>
  </si>
  <si>
    <t>II/216</t>
  </si>
  <si>
    <t xml:space="preserve">Egri Ternál Kft-nek a Törökfürdő fejlesztéséhez </t>
  </si>
  <si>
    <t>V/3</t>
  </si>
  <si>
    <t>Fedett uszoda beruházáshoz kapcsolódó hitel törlesztése</t>
  </si>
  <si>
    <t>VI/1-ből</t>
  </si>
  <si>
    <t>Fedett uszoda beruházáshoz kapcsolódó hitel kamata</t>
  </si>
  <si>
    <t>VI/2-ből</t>
  </si>
  <si>
    <t>Sport összesen</t>
  </si>
  <si>
    <t>VI.</t>
  </si>
  <si>
    <t>Kereskedelem és idegenforgalom</t>
  </si>
  <si>
    <t>Tourinform Eger Idegenforgalmi Információs Iroda</t>
  </si>
  <si>
    <t>I/21</t>
  </si>
  <si>
    <t>Idegenforgalmi szolgáltatás</t>
  </si>
  <si>
    <t>II/11</t>
  </si>
  <si>
    <t>Idegenforgalmi, kulturális rendezvények</t>
  </si>
  <si>
    <t>II/12</t>
  </si>
  <si>
    <t>Nemzetközi kapcsolatok</t>
  </si>
  <si>
    <t>II/14</t>
  </si>
  <si>
    <t>Kereskedelem és idegenforgalom összesen</t>
  </si>
  <si>
    <t>VII.</t>
  </si>
  <si>
    <t>Igazgatás, rend- és jogbiztonság</t>
  </si>
  <si>
    <t>Hivatásos Önkormányzati Tűzoltóság</t>
  </si>
  <si>
    <t>I/20</t>
  </si>
  <si>
    <t>Polgárvédelmi tevékenység</t>
  </si>
  <si>
    <t>II/23</t>
  </si>
  <si>
    <t>Önkormányzati igazgatási tevékenység</t>
  </si>
  <si>
    <t>II/24</t>
  </si>
  <si>
    <t>Önkormányzati vagyonbiztosítás</t>
  </si>
  <si>
    <t>II/25</t>
  </si>
  <si>
    <t>Internet szolgáltatás</t>
  </si>
  <si>
    <t>II/27</t>
  </si>
  <si>
    <t>Országgyűlési Képviselő Iroda működtetése</t>
  </si>
  <si>
    <t>II/33</t>
  </si>
  <si>
    <t>Körzeti igazgatási feladatok</t>
  </si>
  <si>
    <t>II/34</t>
  </si>
  <si>
    <t>Egri Városi Rendőrkapitányság támogatása</t>
  </si>
  <si>
    <t>II/53</t>
  </si>
  <si>
    <t>Egri Polgárőrség támogatása</t>
  </si>
  <si>
    <t>II/64</t>
  </si>
  <si>
    <t>Polgármesteri Hivatal informatikai fejlesztés</t>
  </si>
  <si>
    <t>II/213</t>
  </si>
  <si>
    <t>Polgármesteri Hivatal felhalmozási kiadásai</t>
  </si>
  <si>
    <t>II/218</t>
  </si>
  <si>
    <t>Egri Cigány Települési Kisebbségi Önkormányzat</t>
  </si>
  <si>
    <t>IV/1</t>
  </si>
  <si>
    <t>Egri Görög Települési Kisebbségi Önkormányzat</t>
  </si>
  <si>
    <t>IV/2</t>
  </si>
  <si>
    <t>Egri Lengyel Települési Kisebbségi Önkormányzat</t>
  </si>
  <si>
    <t>IV/3</t>
  </si>
  <si>
    <t>Egri Ruszin Települési Kisebbségi Önkormányzat</t>
  </si>
  <si>
    <t>IV/4</t>
  </si>
  <si>
    <t>Igazgatás, rend- és jogbiztonság összesen</t>
  </si>
  <si>
    <t>VIII.</t>
  </si>
  <si>
    <t>Városgazdálkodás és városüzemeltetés</t>
  </si>
  <si>
    <t>Eger és Körzete Kistérségi Területfejlesztési Önkormányzati Társulás</t>
  </si>
  <si>
    <t>I/22</t>
  </si>
  <si>
    <t>Parkfenntartás</t>
  </si>
  <si>
    <t>II/1</t>
  </si>
  <si>
    <t>Köztisztaság</t>
  </si>
  <si>
    <t>II/2</t>
  </si>
  <si>
    <t>Közutak, hidak üzemeltetése</t>
  </si>
  <si>
    <t>II/3</t>
  </si>
  <si>
    <t>Települési vízellátás</t>
  </si>
  <si>
    <t>II/4</t>
  </si>
  <si>
    <t>Közvilágítás</t>
  </si>
  <si>
    <t>II/5</t>
  </si>
  <si>
    <t>Egyéb városüzemeltetési feladatok</t>
  </si>
  <si>
    <t>II/6</t>
  </si>
  <si>
    <t>Vízrendezés, vízelvezetés</t>
  </si>
  <si>
    <t>II/7</t>
  </si>
  <si>
    <t>Temetési szolgáltatás</t>
  </si>
  <si>
    <t>II/8</t>
  </si>
  <si>
    <t>Közterületfelügyelet</t>
  </si>
  <si>
    <t>II/9</t>
  </si>
  <si>
    <t>Átmeneti állati tetem gyűjtőhely üzemeltetése, ebtelep működtetése</t>
  </si>
  <si>
    <t>II/10</t>
  </si>
  <si>
    <t>Munkanélküliek egyéb önkormányzati foglalkoztatása</t>
  </si>
  <si>
    <t>II/29/11</t>
  </si>
  <si>
    <t>Eboltás</t>
  </si>
  <si>
    <t>II/32</t>
  </si>
  <si>
    <t>Környezetvédelmi feladatok</t>
  </si>
  <si>
    <t>II/39</t>
  </si>
  <si>
    <t>Önkormányzati Tervtanács</t>
  </si>
  <si>
    <t>II/40</t>
  </si>
  <si>
    <t>INNTEK Kht</t>
  </si>
  <si>
    <t>II/43</t>
  </si>
  <si>
    <t>Rágcsálóirtás</t>
  </si>
  <si>
    <t>II/46</t>
  </si>
  <si>
    <t>Választókörzeti feladatok kiadásai</t>
  </si>
  <si>
    <t>II/47</t>
  </si>
  <si>
    <t>Környezetvédelmi Alap</t>
  </si>
  <si>
    <t>II/54</t>
  </si>
  <si>
    <t>Területfejlesztési Tanácsok működésének támogatása</t>
  </si>
  <si>
    <t>II/55</t>
  </si>
  <si>
    <t>Egri Kistérségi Többcélú Társulása támogatása</t>
  </si>
  <si>
    <t>II/58</t>
  </si>
  <si>
    <t>Agria Volán Zrt működési támogatása</t>
  </si>
  <si>
    <t>II/59</t>
  </si>
  <si>
    <t>Bérlakás visszaadással kapcsolatos kiadások</t>
  </si>
  <si>
    <t>II/121</t>
  </si>
  <si>
    <t>EVAT Zrt kezelésében lévő önkormányzati vagyon hasznosításával összefüggő kiadások</t>
  </si>
  <si>
    <t>II/122</t>
  </si>
  <si>
    <t>Bérbeadott ingatlanokkal kapcsolatos kiadások</t>
  </si>
  <si>
    <t>II/123</t>
  </si>
  <si>
    <t>Bérlakásértékesítéssel kapcsolatos kiadások</t>
  </si>
  <si>
    <t>II/124</t>
  </si>
  <si>
    <t>Nem lakás céljára szolgáló helyiségek visszaadásával kapcsolatos kiadások</t>
  </si>
  <si>
    <t>II/125</t>
  </si>
  <si>
    <t>Pályázatok benyújtásával kapcsolatos kiadások</t>
  </si>
  <si>
    <t>II/126</t>
  </si>
  <si>
    <t>29.</t>
  </si>
  <si>
    <t>Vagyoni jellegű kiadások</t>
  </si>
  <si>
    <t>II/127</t>
  </si>
  <si>
    <t>30.</t>
  </si>
  <si>
    <t>Közbeszerzési eljárásokkal kapcsolatos kiadások</t>
  </si>
  <si>
    <t>II/128</t>
  </si>
  <si>
    <t>31.</t>
  </si>
  <si>
    <t>Servita úti épület használati jog megvásárlása az EVAT Zrt-től</t>
  </si>
  <si>
    <t>II/129</t>
  </si>
  <si>
    <t>32.</t>
  </si>
  <si>
    <t>Stratégiai terv készítése</t>
  </si>
  <si>
    <t>II/130</t>
  </si>
  <si>
    <t>33.</t>
  </si>
  <si>
    <t>Szabályozási tervek készítéséhez kapcsolódó működési kiadások</t>
  </si>
  <si>
    <t>II/131</t>
  </si>
  <si>
    <t>34.</t>
  </si>
  <si>
    <t>Balesetveszély és azonnali beavatkozást igénylő esetek</t>
  </si>
  <si>
    <t>II/141</t>
  </si>
  <si>
    <t>35.</t>
  </si>
  <si>
    <t>Intézmények tervszerű kisfelújítása</t>
  </si>
  <si>
    <t>II/142</t>
  </si>
  <si>
    <t>36.</t>
  </si>
  <si>
    <t>Tervezés, előkészítés</t>
  </si>
  <si>
    <t>II/143</t>
  </si>
  <si>
    <t>37.</t>
  </si>
  <si>
    <t>Akadálymentes közlekedés</t>
  </si>
  <si>
    <t>II/144</t>
  </si>
  <si>
    <t>38.</t>
  </si>
  <si>
    <t>Csapadékvíz rendezési feladatok</t>
  </si>
  <si>
    <t>II/145</t>
  </si>
  <si>
    <t>39.</t>
  </si>
  <si>
    <t>Járdák, parkolók felújítása</t>
  </si>
  <si>
    <t>II/146</t>
  </si>
  <si>
    <t>40.</t>
  </si>
  <si>
    <t>Játszótér felújítás</t>
  </si>
  <si>
    <t>II/147</t>
  </si>
  <si>
    <t>41.</t>
  </si>
  <si>
    <t>Útfelújítások</t>
  </si>
  <si>
    <t>II/148</t>
  </si>
  <si>
    <t>42.</t>
  </si>
  <si>
    <t>Knézich Károly u. közlekedési felületek felújítása</t>
  </si>
  <si>
    <t>II/149</t>
  </si>
  <si>
    <t>43.</t>
  </si>
  <si>
    <t>Grőber temető Zsanéta kripta felújítása</t>
  </si>
  <si>
    <t>II/150</t>
  </si>
  <si>
    <t>44.</t>
  </si>
  <si>
    <t>Energetikai szabályozások</t>
  </si>
  <si>
    <t>II/151</t>
  </si>
  <si>
    <t>45.</t>
  </si>
  <si>
    <t xml:space="preserve">Eger-Egerszalók közötti összekötő út </t>
  </si>
  <si>
    <t>II/201</t>
  </si>
  <si>
    <t>46.</t>
  </si>
  <si>
    <t>Felnémeti városrész rehabilitációja</t>
  </si>
  <si>
    <t>II/202</t>
  </si>
  <si>
    <t>47.</t>
  </si>
  <si>
    <t>Szabályozási terv és helyi építési szabályzat</t>
  </si>
  <si>
    <t>II/203</t>
  </si>
  <si>
    <t>48.</t>
  </si>
  <si>
    <t>Parkolók, járdák építése</t>
  </si>
  <si>
    <t>II/204</t>
  </si>
  <si>
    <t>49.</t>
  </si>
  <si>
    <t>Pince és partfal veszélyelhárítás</t>
  </si>
  <si>
    <t>II/205</t>
  </si>
  <si>
    <t>50.</t>
  </si>
  <si>
    <t>Útberuházások</t>
  </si>
  <si>
    <t>II/206</t>
  </si>
  <si>
    <t>51.</t>
  </si>
  <si>
    <t>Egerszalóki csere erdősítés</t>
  </si>
  <si>
    <t>II/207</t>
  </si>
  <si>
    <t>52.</t>
  </si>
  <si>
    <t>Pásztorvölgyi Általános Iskola és Gimnázium tanterem bővítés</t>
  </si>
  <si>
    <t>II/208</t>
  </si>
  <si>
    <t>53.</t>
  </si>
  <si>
    <t>Kereskedelmi Tankonyha megvalósítása TISZK pályázattal</t>
  </si>
  <si>
    <t>II/209</t>
  </si>
  <si>
    <t>54.</t>
  </si>
  <si>
    <t>Urnafal és urnasírhely építés</t>
  </si>
  <si>
    <t>II/210</t>
  </si>
  <si>
    <t>55.</t>
  </si>
  <si>
    <t>Munkácsy vándorkiállítás megrendezésével összefüggő beruházás</t>
  </si>
  <si>
    <t>II/211</t>
  </si>
  <si>
    <t>56.</t>
  </si>
  <si>
    <t>Szennyvízhálózat fejlesztés a déli iparterületen</t>
  </si>
  <si>
    <t>II/212</t>
  </si>
  <si>
    <t>57.</t>
  </si>
  <si>
    <t>Nagylaposi kerékpárút déli szakaszának építése</t>
  </si>
  <si>
    <t>II/214</t>
  </si>
  <si>
    <t>58.</t>
  </si>
  <si>
    <t>Tetemvár és Régi Cifrakapu u.-i csomópont kialakításával összefüggő kiadások</t>
  </si>
  <si>
    <t>II/215</t>
  </si>
  <si>
    <t>59.</t>
  </si>
  <si>
    <t>Farkasvölgyi-árok nyomvonaláthelyezés</t>
  </si>
  <si>
    <t>II/217</t>
  </si>
  <si>
    <t>60.</t>
  </si>
  <si>
    <t>Balassi Bálint utcai orvosi rendelő előkészítése</t>
  </si>
  <si>
    <t>II/219</t>
  </si>
  <si>
    <t>61.</t>
  </si>
  <si>
    <t>Szépasszonyvölgy fejlesztés</t>
  </si>
  <si>
    <t>II/220</t>
  </si>
  <si>
    <t>62.</t>
  </si>
  <si>
    <t>Közvilágítás létesítés, korszerűsítés lakossági igények alapján</t>
  </si>
  <si>
    <t>II/221</t>
  </si>
  <si>
    <t>63.</t>
  </si>
  <si>
    <t xml:space="preserve">Észak-Nyugati elkerülő út beruházás (Rákóczi Ferenc utca - Szalapart utca közötti szakasza) </t>
  </si>
  <si>
    <t>II/222</t>
  </si>
  <si>
    <t>64.</t>
  </si>
  <si>
    <t>Kerékpárút tervezése</t>
  </si>
  <si>
    <t>II/223</t>
  </si>
  <si>
    <t>65.</t>
  </si>
  <si>
    <t>Lajosvárosi temető bővítésének előkészítése</t>
  </si>
  <si>
    <t>II/224</t>
  </si>
  <si>
    <t>66.</t>
  </si>
  <si>
    <t>Nagylapos területfejlesztés III. ütem</t>
  </si>
  <si>
    <t>II/225</t>
  </si>
  <si>
    <t>67.</t>
  </si>
  <si>
    <t>Hulladékgazdálkodási Társulás működési kiadásai</t>
  </si>
  <si>
    <t>III/1</t>
  </si>
  <si>
    <t>68.</t>
  </si>
  <si>
    <t>Önerős közműtámogatás</t>
  </si>
  <si>
    <t>V/1</t>
  </si>
  <si>
    <t>69.</t>
  </si>
  <si>
    <t>Vízmű ZRt támogatása</t>
  </si>
  <si>
    <t>V/2</t>
  </si>
  <si>
    <t>70.</t>
  </si>
  <si>
    <t>Panel Plusz hitel kamata</t>
  </si>
  <si>
    <t>71.</t>
  </si>
  <si>
    <t>Vagyoni bevételekhez kapcsolódó tartalék</t>
  </si>
  <si>
    <t>VII/4</t>
  </si>
  <si>
    <t>72.</t>
  </si>
  <si>
    <t>Vis maior tartaléka</t>
  </si>
  <si>
    <t>VII/6</t>
  </si>
  <si>
    <t>73.</t>
  </si>
  <si>
    <t>Iparosított technológiával épült lakóépületek korszerűsítésének tartaléka</t>
  </si>
  <si>
    <t>VII/14</t>
  </si>
  <si>
    <t>74.</t>
  </si>
  <si>
    <t>HM ingatlan hasznosításhoz kapcsolódó tartalék</t>
  </si>
  <si>
    <t>VII/15</t>
  </si>
  <si>
    <t>75.</t>
  </si>
  <si>
    <t>Tetemvár és Vécsey völgy úti zárt csapadékcsatorna építéséhez saját erő</t>
  </si>
  <si>
    <t>VII/16</t>
  </si>
  <si>
    <t>76.</t>
  </si>
  <si>
    <t>Környezetvédelmi kiadások tartaléka - talajterhelési díjból</t>
  </si>
  <si>
    <t>VII/17</t>
  </si>
  <si>
    <t>77.</t>
  </si>
  <si>
    <t>ROP projekt előkészítés</t>
  </si>
  <si>
    <t>VII/21</t>
  </si>
  <si>
    <t>78.</t>
  </si>
  <si>
    <t>Közműfejlesztési kiadások tartaléka</t>
  </si>
  <si>
    <t>VII/22</t>
  </si>
  <si>
    <t>79.</t>
  </si>
  <si>
    <t>EVAT Zrt kezelésében lévő önkormányzati vagyonhoz kapcsolódó tartalék</t>
  </si>
  <si>
    <t>VII/28</t>
  </si>
  <si>
    <t>Városgazdálkodás és városüzemeltetés összesen</t>
  </si>
  <si>
    <t>IX.</t>
  </si>
  <si>
    <t>Mezőgazdaság</t>
  </si>
  <si>
    <t>Külterületi utak fenntartása</t>
  </si>
  <si>
    <t>II/28/1</t>
  </si>
  <si>
    <t>Mezőőri szolgálat</t>
  </si>
  <si>
    <t>II/28/2</t>
  </si>
  <si>
    <t>Egyéb mezőgazdasági feladatokkal összefüggő kiadások</t>
  </si>
  <si>
    <t>II/36</t>
  </si>
  <si>
    <t>Mezőgazdaság összesen</t>
  </si>
  <si>
    <t>X.</t>
  </si>
  <si>
    <t>Egyéb</t>
  </si>
  <si>
    <t>ÁFA befizetés</t>
  </si>
  <si>
    <t>II/26</t>
  </si>
  <si>
    <t>Esküvői, névadói szolgáltatás</t>
  </si>
  <si>
    <t>II/35</t>
  </si>
  <si>
    <t>Alapítványok és civil szervezetek támogatása</t>
  </si>
  <si>
    <t>II/52</t>
  </si>
  <si>
    <t>Egyéb fejlesztési célú hitel törlesztés 2000. évi</t>
  </si>
  <si>
    <t>Fejlesztési célú hitel törlesztés 2003. évi</t>
  </si>
  <si>
    <t>Fejlesztési célú hitel törlesztés 2004. évi</t>
  </si>
  <si>
    <t>Fejlesztési célú hitel törlesztés 2005-2006. évi</t>
  </si>
  <si>
    <t xml:space="preserve">Egyéb fejlesztési célú hitel kamata </t>
  </si>
  <si>
    <t>Működési célú hitel kamata</t>
  </si>
  <si>
    <t>Általános tartalék</t>
  </si>
  <si>
    <t>VII/1</t>
  </si>
  <si>
    <t>Polgármesteri céltartalék</t>
  </si>
  <si>
    <t>VII/2</t>
  </si>
  <si>
    <t>Címkézett iparűzési adó miatti tartalék</t>
  </si>
  <si>
    <t>VII/3</t>
  </si>
  <si>
    <t>Áremelések miatti céltartalék</t>
  </si>
  <si>
    <t>VII/5</t>
  </si>
  <si>
    <t>Iskolai túlórák fedezetének tartaléka (2007. szeptembertől)</t>
  </si>
  <si>
    <t>VII/7</t>
  </si>
  <si>
    <t>Normatív állami hozzájárulás visszafizetése miatti tartalék</t>
  </si>
  <si>
    <t>VII/18</t>
  </si>
  <si>
    <t>Élelmezéssel összefüggő tartalék</t>
  </si>
  <si>
    <t>VII/19</t>
  </si>
  <si>
    <t>Konyhák átalakításához kapcsolódó bérleti díjból tartalékképzés</t>
  </si>
  <si>
    <t>VII/20</t>
  </si>
  <si>
    <t>Pályázati tartalék</t>
  </si>
  <si>
    <t>VII/23</t>
  </si>
  <si>
    <t>Önkormányzati feladatellátáshoz kapcsolódó tartalék</t>
  </si>
  <si>
    <t>VII/25</t>
  </si>
  <si>
    <t>Pályázati előfinanszírozási tartaléka</t>
  </si>
  <si>
    <t>VII/26</t>
  </si>
  <si>
    <t>Intézmények, kht-k épület felújítási tartaléka</t>
  </si>
  <si>
    <t>VII/27</t>
  </si>
  <si>
    <t>Feladatokkal és szerződéssel lekötött</t>
  </si>
  <si>
    <t>VIII/1</t>
  </si>
  <si>
    <t>Egyéb összesen</t>
  </si>
  <si>
    <r>
      <t xml:space="preserve">Működési költségvetés </t>
    </r>
    <r>
      <rPr>
        <sz val="12"/>
        <rFont val="Times New Roman CE"/>
        <family val="1"/>
      </rPr>
      <t>/1 Előirányzati csoport/</t>
    </r>
  </si>
  <si>
    <r>
      <t xml:space="preserve">Felhalmozási kiadások                                       </t>
    </r>
    <r>
      <rPr>
        <sz val="12"/>
        <rFont val="Times New Roman CE"/>
        <family val="1"/>
      </rPr>
      <t>/2 Előirányzati csoport/</t>
    </r>
  </si>
  <si>
    <r>
      <t>Személyi jellegű kiadások</t>
    </r>
    <r>
      <rPr>
        <b/>
        <sz val="8"/>
        <rFont val="Times New Roman CE"/>
        <family val="1"/>
      </rPr>
      <t xml:space="preserve">           </t>
    </r>
    <r>
      <rPr>
        <sz val="8"/>
        <rFont val="Times New Roman CE"/>
        <family val="1"/>
      </rPr>
      <t xml:space="preserve"> /1 Kiemelt előiányzat/</t>
    </r>
  </si>
  <si>
    <r>
      <t>Munkaadókat terhelő járulékok</t>
    </r>
    <r>
      <rPr>
        <b/>
        <sz val="8"/>
        <rFont val="Times New Roman CE"/>
        <family val="1"/>
      </rPr>
      <t xml:space="preserve">                </t>
    </r>
    <r>
      <rPr>
        <sz val="8"/>
        <rFont val="Times New Roman CE"/>
        <family val="1"/>
      </rPr>
      <t xml:space="preserve"> /2 Kiemelt előirányzat/</t>
    </r>
  </si>
  <si>
    <r>
      <t>Dologi jellegű kiadások</t>
    </r>
    <r>
      <rPr>
        <b/>
        <sz val="8"/>
        <rFont val="Times New Roman CE"/>
        <family val="1"/>
      </rPr>
      <t xml:space="preserve">          </t>
    </r>
    <r>
      <rPr>
        <sz val="8"/>
        <rFont val="Times New Roman CE"/>
        <family val="1"/>
      </rPr>
      <t>/3 Kiemelt előirányzat/</t>
    </r>
  </si>
  <si>
    <r>
      <t>Ellátottak pénzbeli juttatásai</t>
    </r>
    <r>
      <rPr>
        <sz val="8"/>
        <rFont val="Times New Roman CE"/>
        <family val="1"/>
      </rPr>
      <t xml:space="preserve">          /4 Kiemelt előirányzat/</t>
    </r>
  </si>
  <si>
    <r>
      <t>Speciális célú támogatások</t>
    </r>
    <r>
      <rPr>
        <b/>
        <sz val="8"/>
        <rFont val="Times New Roman CE"/>
        <family val="1"/>
      </rPr>
      <t xml:space="preserve">                   /</t>
    </r>
    <r>
      <rPr>
        <sz val="8"/>
        <rFont val="Times New Roman CE"/>
        <family val="1"/>
      </rPr>
      <t>5 Kiemelt előirányzat/</t>
    </r>
  </si>
  <si>
    <r>
      <t>Beruházási kiadások</t>
    </r>
    <r>
      <rPr>
        <sz val="8"/>
        <rFont val="Times New Roman CE"/>
        <family val="1"/>
      </rPr>
      <t xml:space="preserve">              /1 Kiemelt előirányzat/</t>
    </r>
  </si>
  <si>
    <r>
      <t>Felújítás</t>
    </r>
    <r>
      <rPr>
        <sz val="8"/>
        <rFont val="Times New Roman CE"/>
        <family val="1"/>
      </rPr>
      <t xml:space="preserve">            /2 Kiemelt előirányzat/</t>
    </r>
  </si>
  <si>
    <r>
      <t>Egyéb felhalmozási célú kiadások, támogatások</t>
    </r>
    <r>
      <rPr>
        <sz val="8"/>
        <rFont val="Times New Roman CE"/>
        <family val="1"/>
      </rPr>
      <t xml:space="preserve">                      /3 Kiemelt előirányzat/</t>
    </r>
  </si>
  <si>
    <t>1. sz. táblázat</t>
  </si>
  <si>
    <t>Cím-szám</t>
  </si>
  <si>
    <t>Költségvetési szerv neve</t>
  </si>
  <si>
    <t>Intézményi működési bevételek</t>
  </si>
  <si>
    <t>Működési célú pénzeszköz-átvétel</t>
  </si>
  <si>
    <t>Támogatás- értékű működési bevétel</t>
  </si>
  <si>
    <t>Felhalmozási célú pénzeszköz átvétel</t>
  </si>
  <si>
    <t>Támogatás-      értékű felhalmo-    zási bevétel</t>
  </si>
  <si>
    <t>Felhalmozá-   si és tőke jellegű bevétel</t>
  </si>
  <si>
    <t>Felügyeleti szervtől kapott támogatás</t>
  </si>
  <si>
    <t>2007. évi bevételi előirányzat</t>
  </si>
  <si>
    <t>Felsővárosi  Általános Iskola</t>
  </si>
  <si>
    <t>Városi Ellátó Szolgálat</t>
  </si>
  <si>
    <t>Forrás Gyermek és Ifjúsági Központ</t>
  </si>
  <si>
    <t>Költségvetési szervek összesen:</t>
  </si>
  <si>
    <t>1/a. sz. táblázat</t>
  </si>
  <si>
    <t xml:space="preserve">Városi Ellátó Szolgálat és részben önálló intézményei  </t>
  </si>
  <si>
    <t>bevételi előirányzatának összetevői</t>
  </si>
  <si>
    <t>Alcím-szám</t>
  </si>
  <si>
    <t>Intézmény neve</t>
  </si>
  <si>
    <t>Támogatásértékű működési bevétel EP-től</t>
  </si>
  <si>
    <t>Dr. Hibay Károly u.-i óvoda</t>
  </si>
  <si>
    <t xml:space="preserve">Eszterlánc Óvoda </t>
  </si>
  <si>
    <t>Epreskert u.-i óvoda</t>
  </si>
  <si>
    <t>Farkasvölgy u.-i óvoda</t>
  </si>
  <si>
    <t>Csillagfény Óvoda</t>
  </si>
  <si>
    <t>Köztársaság téri óvoda</t>
  </si>
  <si>
    <t>Nagyváradi u.-i óvoda</t>
  </si>
  <si>
    <t>Ifjúság u.-i óvoda</t>
  </si>
  <si>
    <t>Deák Ferenc u.-i óvoda (Arany János u.-i tagóvodával együtt)</t>
  </si>
  <si>
    <t>Széchenyi István u.-i óvoda</t>
  </si>
  <si>
    <t>Benedek Elek Óvoda</t>
  </si>
  <si>
    <t>Tavasz u.-i óvoda</t>
  </si>
  <si>
    <t>Kodály Zoltán u.-i óvoda</t>
  </si>
  <si>
    <t>Szivárvány Napköziotthonos Óvoda</t>
  </si>
  <si>
    <t>Joó János Óvoda</t>
  </si>
  <si>
    <t xml:space="preserve">Gyermeklánc Óvoda </t>
  </si>
  <si>
    <t xml:space="preserve">Bervai óvoda </t>
  </si>
  <si>
    <t>Városi Ellátó Szolgálat összesen:</t>
  </si>
  <si>
    <t>Kossuth Zsuzsa Gimnázium, Szakképző Iskola és Kollégium és részben önálló intézményei bevételi előirányzatának összetevői</t>
  </si>
  <si>
    <t xml:space="preserve">Támogatás-       értékű működési bevétel </t>
  </si>
  <si>
    <t>Támogatás- értékű felhalmozási bevétel</t>
  </si>
  <si>
    <t>Kossuth Zsuzsa Gimn., Szakk. Isk. és Koll. összesen:</t>
  </si>
  <si>
    <t>2/a. sz. táblázat</t>
  </si>
  <si>
    <t>2007. évi előirányzat</t>
  </si>
  <si>
    <t>Személyi juttatások (1 kiemelt előirányzat) összesen</t>
  </si>
  <si>
    <t>Munkaadókat terhelő járulékok (2 kiemelt előirányzat) összesen</t>
  </si>
  <si>
    <t>Gyógyszer-vegyszer</t>
  </si>
  <si>
    <t>Irodaszer, nyomtatvány beszerzése</t>
  </si>
  <si>
    <t>Könyv, folyóirat, egyéb információhordozó beszerzése</t>
  </si>
  <si>
    <t>Hajtó- és kenőanyag beszerzése</t>
  </si>
  <si>
    <t>Kisértékű tárgyi eszköz, szellemi termék beszerzés</t>
  </si>
  <si>
    <t>Munkaruha - védőruha - védőszemüveg</t>
  </si>
  <si>
    <t>Egyéb anyagbeszerzés</t>
  </si>
  <si>
    <t xml:space="preserve">Nem adatátviteli célú távközlési díjak </t>
  </si>
  <si>
    <t>Adatátviteli célú távközlési díjak</t>
  </si>
  <si>
    <t>Egyéb kommunikációs szolgáltatások</t>
  </si>
  <si>
    <t>Bérleti és lízing díjak</t>
  </si>
  <si>
    <t>Szállítási szolgáltatás</t>
  </si>
  <si>
    <t>Gázenergia-szolgáltatás díja</t>
  </si>
  <si>
    <t>Villamosenergia-szolgáltatás díja</t>
  </si>
  <si>
    <t>Víz- és csatorna díjak</t>
  </si>
  <si>
    <t>Karbantartási, kisjavítási szolgáltatások kiadásai</t>
  </si>
  <si>
    <t>Egyéb üzemeltetési, fenntartási szolgáltatási kiadások</t>
  </si>
  <si>
    <t>Vásárolt közszolgáltatás</t>
  </si>
  <si>
    <t>Vásárolt termékek és szolgáltatások általános forgalmi adója</t>
  </si>
  <si>
    <t>Belföldi kiküldetés</t>
  </si>
  <si>
    <t>Külföldi kiküldetés</t>
  </si>
  <si>
    <t>Reprezentáció</t>
  </si>
  <si>
    <t>Reklám és propaganda kiadások</t>
  </si>
  <si>
    <t>Egyéb dologi kiadások</t>
  </si>
  <si>
    <t>Szellemi tevékenység végzésére kifizetés</t>
  </si>
  <si>
    <t>Munkáltató által fizetett személyi jövedelemadó</t>
  </si>
  <si>
    <t>Nemzetközi tagsági díjak</t>
  </si>
  <si>
    <t>Adók, díjak, egyéb befizetések</t>
  </si>
  <si>
    <t>Továbbszámlázott (közveített)szolgáltatások kiadásai</t>
  </si>
  <si>
    <t>Dologi kiadások  (3 kiemelt előirányzat) összesen</t>
  </si>
  <si>
    <t>Önkormányzati igazgatási tevékenység (24 címszám 1 alcímszám) összesen</t>
  </si>
  <si>
    <t>2/b. sz. táblázat</t>
  </si>
  <si>
    <t>Hajtó- és kenőanyag beszerzés</t>
  </si>
  <si>
    <t>Kisértékű tárgyi eszköz beszerzése</t>
  </si>
  <si>
    <t>Munkaruha, védőruha</t>
  </si>
  <si>
    <t>Nem adatátviteli célú távközlési díjak</t>
  </si>
  <si>
    <t>Gázenergia szolgáltatás díja</t>
  </si>
  <si>
    <t>Villamosenergia szolgáltatás díja</t>
  </si>
  <si>
    <t>Dologi kiadások (3 kiemelt előirányzat) összesen</t>
  </si>
  <si>
    <t>2/c. sz. táblázat</t>
  </si>
  <si>
    <t>2007.  évi előirányzat</t>
  </si>
  <si>
    <t>Bérleti és lízingdíj</t>
  </si>
  <si>
    <t>2/d sz. táblázat</t>
  </si>
  <si>
    <t>Kisértékű tárgyi eszköz és szellemi termék</t>
  </si>
  <si>
    <t>Egyéb kommunikációs szolgáltatás</t>
  </si>
  <si>
    <t>Bérleti és lízingdíjak</t>
  </si>
  <si>
    <r>
      <t>Körzeti igazgatási feladatok /Városi Gyámhivatal/ 34</t>
    </r>
    <r>
      <rPr>
        <sz val="10"/>
        <rFont val="Times New Roman CE"/>
        <family val="1"/>
      </rPr>
      <t xml:space="preserve"> címszám 1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</si>
  <si>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/Építésügyi feladatok/ 34</t>
    </r>
    <r>
      <rPr>
        <sz val="10"/>
        <rFont val="Times New Roman CE"/>
        <family val="1"/>
      </rPr>
      <t xml:space="preserve"> címszám 2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</si>
  <si>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/Okmányiroda/ 34</t>
    </r>
    <r>
      <rPr>
        <sz val="10"/>
        <rFont val="Times New Roman CE"/>
        <family val="1"/>
      </rPr>
      <t xml:space="preserve"> címszám 3 alcímszám</t>
    </r>
    <r>
      <rPr>
        <b/>
        <sz val="10"/>
        <rFont val="Times New Roman CE"/>
        <family val="1"/>
      </rPr>
      <t xml:space="preserve"> összesen</t>
    </r>
  </si>
  <si>
    <t>3/a. táblázat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</si>
</sst>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#,##0.0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\ ###\ ###\ \ "/>
    <numFmt numFmtId="183" formatCode="#\ ###\ ##0\ \ "/>
    <numFmt numFmtId="184" formatCode="0.0\ %"/>
    <numFmt numFmtId="185" formatCode="0\ %"/>
    <numFmt numFmtId="186" formatCode="#\ ###\ ##0.0"/>
    <numFmt numFmtId="187" formatCode="#,##0.000"/>
    <numFmt numFmtId="188" formatCode="0.000"/>
    <numFmt numFmtId="189" formatCode="###,###"/>
    <numFmt numFmtId="190" formatCode="###,###,###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#,##0_ ;[Red]\-#,##0\ "/>
    <numFmt numFmtId="195" formatCode="0.000%"/>
    <numFmt numFmtId="196" formatCode="0.0000%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#,##0\ _F_t"/>
    <numFmt numFmtId="200" formatCode="_-* #,##0.00\ &quot;EUR&quot;_-;\-* #,##0.00\ &quot;EUR&quot;_-;_-* &quot;-&quot;??\ &quot;EUR&quot;_-;_-@_-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6"/>
      <color indexed="17"/>
      <name val="Times New Roman CE"/>
      <family val="1"/>
    </font>
    <font>
      <b/>
      <sz val="10"/>
      <color indexed="17"/>
      <name val="Times New Roman CE"/>
      <family val="1"/>
    </font>
    <font>
      <b/>
      <sz val="10"/>
      <color indexed="10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8"/>
      <name val="Times New Roman CE"/>
      <family val="1"/>
    </font>
    <font>
      <b/>
      <i/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9"/>
      <name val="Times New Roman CE"/>
      <family val="1"/>
    </font>
    <font>
      <sz val="9"/>
      <name val="MS Sans Serif"/>
      <family val="0"/>
    </font>
    <font>
      <sz val="9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14"/>
      <color indexed="18"/>
      <name val="Times New Roman CE"/>
      <family val="0"/>
    </font>
    <font>
      <b/>
      <sz val="12"/>
      <color indexed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sz val="11"/>
      <color indexed="62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b/>
      <sz val="11"/>
      <color indexed="62"/>
      <name val="Times New Roman CE"/>
      <family val="1"/>
    </font>
    <font>
      <sz val="11"/>
      <color indexed="48"/>
      <name val="Times New Roman CE"/>
      <family val="1"/>
    </font>
    <font>
      <b/>
      <sz val="11"/>
      <color indexed="48"/>
      <name val="Times New Roman CE"/>
      <family val="1"/>
    </font>
    <font>
      <b/>
      <i/>
      <sz val="11"/>
      <color indexed="18"/>
      <name val="Times New Roman CE"/>
      <family val="0"/>
    </font>
    <font>
      <sz val="11"/>
      <color indexed="56"/>
      <name val="Times New Roman CE"/>
      <family val="1"/>
    </font>
    <font>
      <sz val="11"/>
      <color indexed="18"/>
      <name val="H-Times New Roman"/>
      <family val="0"/>
    </font>
    <font>
      <sz val="12"/>
      <color indexed="62"/>
      <name val="Times New Roman CE"/>
      <family val="1"/>
    </font>
    <font>
      <sz val="12"/>
      <color indexed="18"/>
      <name val="Times New Roman CE"/>
      <family val="1"/>
    </font>
    <font>
      <b/>
      <sz val="12"/>
      <color indexed="62"/>
      <name val="Times New Roman CE"/>
      <family val="1"/>
    </font>
    <font>
      <sz val="12"/>
      <color indexed="10"/>
      <name val="Times New Roman CE"/>
      <family val="1"/>
    </font>
    <font>
      <u val="single"/>
      <sz val="11"/>
      <color indexed="18"/>
      <name val="Times New Roman CE"/>
      <family val="1"/>
    </font>
    <font>
      <sz val="10"/>
      <name val="H-Times New Roman"/>
      <family val="0"/>
    </font>
    <font>
      <sz val="11"/>
      <color indexed="12"/>
      <name val="Times New Roman CE"/>
      <family val="1"/>
    </font>
    <font>
      <b/>
      <sz val="14"/>
      <color indexed="12"/>
      <name val="Times New Roman CE"/>
      <family val="1"/>
    </font>
    <font>
      <b/>
      <sz val="12"/>
      <color indexed="12"/>
      <name val="Times New Roman CE"/>
      <family val="1"/>
    </font>
    <font>
      <sz val="12"/>
      <color indexed="12"/>
      <name val="Times New Roman CE"/>
      <family val="1"/>
    </font>
    <font>
      <sz val="8"/>
      <color indexed="12"/>
      <name val="Times New Roman CE"/>
      <family val="1"/>
    </font>
    <font>
      <b/>
      <sz val="9"/>
      <color indexed="12"/>
      <name val="Times New Roman CE"/>
      <family val="1"/>
    </font>
    <font>
      <b/>
      <u val="single"/>
      <sz val="12"/>
      <color indexed="12"/>
      <name val="Times New Roman CE"/>
      <family val="1"/>
    </font>
    <font>
      <b/>
      <i/>
      <sz val="12"/>
      <name val="Times New Roman CE"/>
      <family val="1"/>
    </font>
    <font>
      <b/>
      <i/>
      <sz val="9"/>
      <name val="Times New Roman CE"/>
      <family val="1"/>
    </font>
    <font>
      <b/>
      <sz val="14"/>
      <name val="Times New Roman CE"/>
      <family val="1"/>
    </font>
    <font>
      <sz val="10"/>
      <color indexed="4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0"/>
      <color indexed="48"/>
      <name val="Times New Roman CE"/>
      <family val="1"/>
    </font>
    <font>
      <b/>
      <sz val="15"/>
      <name val="Times New Roman CE"/>
      <family val="1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H-Times New Roman"/>
      <family val="0"/>
    </font>
    <font>
      <b/>
      <sz val="12"/>
      <name val="H-Times New Roman"/>
      <family val="1"/>
    </font>
    <font>
      <sz val="12"/>
      <name val="H-Times New Roman"/>
      <family val="0"/>
    </font>
    <font>
      <sz val="8"/>
      <name val="Arial CE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7.25"/>
      <name val="Times New Roman CE"/>
      <family val="1"/>
    </font>
    <font>
      <sz val="12"/>
      <name val="Times New Roman"/>
      <family val="1"/>
    </font>
    <font>
      <b/>
      <sz val="11.75"/>
      <name val="Times New Roman"/>
      <family val="1"/>
    </font>
    <font>
      <sz val="11.75"/>
      <name val="Times New Roman"/>
      <family val="1"/>
    </font>
    <font>
      <sz val="14.75"/>
      <name val="Times New Roman CE"/>
      <family val="1"/>
    </font>
    <font>
      <sz val="11.5"/>
      <name val="Times New Roman CE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.75"/>
      <name val="Times New Roman"/>
      <family val="1"/>
    </font>
    <font>
      <sz val="9.2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5" fontId="48" fillId="0" borderId="0">
      <alignment horizontal="center" vertical="center"/>
      <protection/>
    </xf>
    <xf numFmtId="165" fontId="48" fillId="0" borderId="0">
      <alignment horizontal="center"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164" fontId="12" fillId="0" borderId="0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9" fontId="12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9" fontId="12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 wrapText="1"/>
    </xf>
    <xf numFmtId="169" fontId="8" fillId="0" borderId="0" xfId="0" applyNumberFormat="1" applyFont="1" applyAlignment="1">
      <alignment horizontal="centerContinuous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 wrapText="1"/>
    </xf>
    <xf numFmtId="0" fontId="24" fillId="0" borderId="0" xfId="20" applyFont="1">
      <alignment/>
      <protection/>
    </xf>
    <xf numFmtId="0" fontId="24" fillId="0" borderId="0" xfId="20" applyFont="1" applyAlignment="1">
      <alignment horizontal="right"/>
      <protection/>
    </xf>
    <xf numFmtId="0" fontId="22" fillId="0" borderId="0" xfId="20">
      <alignment/>
      <protection/>
    </xf>
    <xf numFmtId="0" fontId="25" fillId="0" borderId="0" xfId="20" applyFont="1" applyAlignment="1">
      <alignment horizontal="center"/>
      <protection/>
    </xf>
    <xf numFmtId="0" fontId="18" fillId="0" borderId="7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5" fillId="0" borderId="0" xfId="20" applyFont="1" applyAlignment="1">
      <alignment horizontal="center"/>
      <protection/>
    </xf>
    <xf numFmtId="0" fontId="26" fillId="0" borderId="17" xfId="20" applyFont="1" applyBorder="1" applyAlignment="1">
      <alignment horizontal="center" vertical="center" wrapText="1"/>
      <protection/>
    </xf>
    <xf numFmtId="0" fontId="26" fillId="0" borderId="13" xfId="20" applyFont="1" applyBorder="1" applyAlignment="1">
      <alignment horizontal="center" vertical="center"/>
      <protection/>
    </xf>
    <xf numFmtId="0" fontId="26" fillId="0" borderId="14" xfId="20" applyFont="1" applyBorder="1" applyAlignment="1">
      <alignment horizontal="center" vertical="center"/>
      <protection/>
    </xf>
    <xf numFmtId="0" fontId="26" fillId="0" borderId="18" xfId="20" applyFont="1" applyBorder="1" applyAlignment="1">
      <alignment vertical="center"/>
      <protection/>
    </xf>
    <xf numFmtId="0" fontId="26" fillId="0" borderId="1" xfId="20" applyFont="1" applyBorder="1" applyAlignment="1">
      <alignment horizontal="center"/>
      <protection/>
    </xf>
    <xf numFmtId="0" fontId="24" fillId="0" borderId="0" xfId="20" applyFont="1" applyAlignment="1">
      <alignment horizontal="center" vertical="center"/>
      <protection/>
    </xf>
    <xf numFmtId="0" fontId="24" fillId="0" borderId="0" xfId="20" applyFont="1" applyAlignment="1">
      <alignment vertical="center"/>
      <protection/>
    </xf>
    <xf numFmtId="3" fontId="24" fillId="0" borderId="0" xfId="20" applyNumberFormat="1" applyFont="1" applyAlignment="1">
      <alignment vertical="center"/>
      <protection/>
    </xf>
    <xf numFmtId="0" fontId="24" fillId="0" borderId="0" xfId="20" applyFont="1" applyAlignment="1">
      <alignment wrapText="1"/>
      <protection/>
    </xf>
    <xf numFmtId="0" fontId="24" fillId="0" borderId="0" xfId="20" applyFont="1" applyAlignment="1">
      <alignment vertical="center" wrapText="1"/>
      <protection/>
    </xf>
    <xf numFmtId="0" fontId="24" fillId="0" borderId="0" xfId="20" applyFont="1" applyAlignment="1">
      <alignment horizontal="center" vertical="top"/>
      <protection/>
    </xf>
    <xf numFmtId="3" fontId="27" fillId="0" borderId="0" xfId="20" applyNumberFormat="1" applyFont="1" applyAlignment="1">
      <alignment vertical="center" wrapText="1"/>
      <protection/>
    </xf>
    <xf numFmtId="3" fontId="27" fillId="0" borderId="0" xfId="20" applyNumberFormat="1" applyFont="1">
      <alignment/>
      <protection/>
    </xf>
    <xf numFmtId="0" fontId="24" fillId="0" borderId="19" xfId="20" applyFont="1" applyBorder="1" applyAlignment="1">
      <alignment horizontal="center" vertical="center"/>
      <protection/>
    </xf>
    <xf numFmtId="0" fontId="27" fillId="0" borderId="20" xfId="20" applyFont="1" applyBorder="1" applyAlignment="1">
      <alignment wrapText="1"/>
      <protection/>
    </xf>
    <xf numFmtId="3" fontId="27" fillId="0" borderId="21" xfId="20" applyNumberFormat="1" applyFont="1" applyBorder="1" applyAlignment="1">
      <alignment wrapText="1"/>
      <protection/>
    </xf>
    <xf numFmtId="0" fontId="24" fillId="0" borderId="0" xfId="20" applyFont="1" applyBorder="1" applyAlignment="1">
      <alignment horizontal="center" vertical="center"/>
      <protection/>
    </xf>
    <xf numFmtId="0" fontId="27" fillId="0" borderId="0" xfId="20" applyFont="1" applyBorder="1" applyAlignment="1">
      <alignment wrapText="1"/>
      <protection/>
    </xf>
    <xf numFmtId="3" fontId="27" fillId="0" borderId="0" xfId="20" applyNumberFormat="1" applyFont="1" applyBorder="1" applyAlignment="1">
      <alignment wrapText="1"/>
      <protection/>
    </xf>
    <xf numFmtId="0" fontId="24" fillId="0" borderId="0" xfId="20" applyFont="1" applyAlignment="1">
      <alignment horizontal="center"/>
      <protection/>
    </xf>
    <xf numFmtId="3" fontId="24" fillId="0" borderId="0" xfId="20" applyNumberFormat="1" applyFont="1" applyAlignment="1">
      <alignment horizontal="right"/>
      <protection/>
    </xf>
    <xf numFmtId="0" fontId="26" fillId="0" borderId="13" xfId="20" applyFont="1" applyBorder="1" applyAlignment="1">
      <alignment horizontal="center"/>
      <protection/>
    </xf>
    <xf numFmtId="0" fontId="26" fillId="0" borderId="14" xfId="20" applyFont="1" applyBorder="1" applyAlignment="1">
      <alignment horizontal="center"/>
      <protection/>
    </xf>
    <xf numFmtId="3" fontId="26" fillId="0" borderId="14" xfId="20" applyNumberFormat="1" applyFont="1" applyBorder="1">
      <alignment/>
      <protection/>
    </xf>
    <xf numFmtId="3" fontId="26" fillId="0" borderId="22" xfId="20" applyNumberFormat="1" applyFont="1" applyBorder="1">
      <alignment/>
      <protection/>
    </xf>
    <xf numFmtId="3" fontId="24" fillId="0" borderId="0" xfId="20" applyNumberFormat="1" applyFont="1">
      <alignment/>
      <protection/>
    </xf>
    <xf numFmtId="3" fontId="26" fillId="0" borderId="1" xfId="20" applyNumberFormat="1" applyFont="1" applyBorder="1">
      <alignment/>
      <protection/>
    </xf>
    <xf numFmtId="0" fontId="28" fillId="0" borderId="0" xfId="21" applyFont="1" applyAlignment="1">
      <alignment horizontal="left" vertical="center"/>
      <protection/>
    </xf>
    <xf numFmtId="0" fontId="29" fillId="0" borderId="0" xfId="21" applyFont="1" applyAlignment="1">
      <alignment horizontal="left"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>
      <alignment vertical="center" wrapText="1"/>
      <protection/>
    </xf>
    <xf numFmtId="0" fontId="28" fillId="0" borderId="0" xfId="21" applyFont="1" applyAlignment="1">
      <alignment horizontal="right"/>
      <protection/>
    </xf>
    <xf numFmtId="0" fontId="28" fillId="0" borderId="0" xfId="21" applyFont="1">
      <alignment/>
      <protection/>
    </xf>
    <xf numFmtId="0" fontId="30" fillId="0" borderId="0" xfId="21" applyFont="1" applyAlignment="1">
      <alignment horizontal="center" vertical="center" wrapText="1"/>
      <protection/>
    </xf>
    <xf numFmtId="0" fontId="28" fillId="0" borderId="0" xfId="21" applyFont="1" applyAlignment="1">
      <alignment horizontal="center" vertical="center"/>
      <protection/>
    </xf>
    <xf numFmtId="0" fontId="29" fillId="0" borderId="0" xfId="21" applyFont="1" applyAlignment="1">
      <alignment horizontal="center" vertical="center"/>
      <protection/>
    </xf>
    <xf numFmtId="0" fontId="31" fillId="0" borderId="13" xfId="21" applyFont="1" applyBorder="1" applyAlignment="1">
      <alignment horizontal="centerContinuous" vertical="center" wrapText="1"/>
      <protection/>
    </xf>
    <xf numFmtId="0" fontId="8" fillId="0" borderId="14" xfId="21" applyFont="1" applyBorder="1" applyAlignment="1">
      <alignment horizontal="centerContinuous" vertical="center"/>
      <protection/>
    </xf>
    <xf numFmtId="0" fontId="8" fillId="0" borderId="23" xfId="21" applyFont="1" applyBorder="1" applyAlignment="1">
      <alignment horizontal="centerContinuous" vertical="center"/>
      <protection/>
    </xf>
    <xf numFmtId="0" fontId="31" fillId="0" borderId="23" xfId="21" applyFont="1" applyBorder="1" applyAlignment="1">
      <alignment horizontal="centerContinuous" vertical="center" wrapText="1"/>
      <protection/>
    </xf>
    <xf numFmtId="0" fontId="31" fillId="0" borderId="14" xfId="21" applyFont="1" applyBorder="1" applyAlignment="1">
      <alignment horizontal="centerContinuous" vertical="center" wrapText="1"/>
      <protection/>
    </xf>
    <xf numFmtId="0" fontId="31" fillId="0" borderId="1" xfId="21" applyFont="1" applyBorder="1" applyAlignment="1">
      <alignment horizontal="center" vertical="center" wrapText="1"/>
      <protection/>
    </xf>
    <xf numFmtId="0" fontId="31" fillId="2" borderId="1" xfId="21" applyFont="1" applyFill="1" applyBorder="1" applyAlignment="1">
      <alignment horizontal="center" vertical="center" wrapText="1"/>
      <protection/>
    </xf>
    <xf numFmtId="0" fontId="31" fillId="0" borderId="0" xfId="21" applyFont="1" applyAlignment="1">
      <alignment horizontal="center" vertical="center" wrapText="1"/>
      <protection/>
    </xf>
    <xf numFmtId="0" fontId="29" fillId="0" borderId="0" xfId="21" applyFont="1" applyBorder="1" applyAlignment="1">
      <alignment horizontal="centerContinuous" vertical="center" wrapText="1"/>
      <protection/>
    </xf>
    <xf numFmtId="0" fontId="32" fillId="0" borderId="0" xfId="21" applyFont="1" applyBorder="1" applyAlignment="1">
      <alignment horizontal="centerContinuous" vertical="center"/>
      <protection/>
    </xf>
    <xf numFmtId="0" fontId="29" fillId="0" borderId="0" xfId="21" applyFont="1" applyBorder="1" applyAlignment="1">
      <alignment horizontal="center" vertical="center" wrapText="1"/>
      <protection/>
    </xf>
    <xf numFmtId="0" fontId="29" fillId="0" borderId="0" xfId="21" applyFont="1" applyAlignment="1">
      <alignment horizontal="center" vertical="center" wrapText="1"/>
      <protection/>
    </xf>
    <xf numFmtId="0" fontId="33" fillId="0" borderId="0" xfId="21" applyFont="1" applyBorder="1" applyAlignment="1">
      <alignment horizontal="center" vertical="center"/>
      <protection/>
    </xf>
    <xf numFmtId="0" fontId="32" fillId="0" borderId="0" xfId="21" applyFont="1" applyBorder="1">
      <alignment/>
      <protection/>
    </xf>
    <xf numFmtId="0" fontId="33" fillId="0" borderId="0" xfId="21" applyFont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2" fillId="0" borderId="0" xfId="21" applyFont="1" applyBorder="1" applyAlignment="1">
      <alignment vertical="center" wrapText="1"/>
      <protection/>
    </xf>
    <xf numFmtId="0" fontId="34" fillId="0" borderId="0" xfId="21" applyFont="1" applyBorder="1" applyAlignment="1">
      <alignment horizontal="left" vertical="center" wrapText="1"/>
      <protection/>
    </xf>
    <xf numFmtId="3" fontId="28" fillId="0" borderId="0" xfId="21" applyNumberFormat="1" applyFont="1" applyBorder="1" applyAlignment="1">
      <alignment vertical="center"/>
      <protection/>
    </xf>
    <xf numFmtId="3" fontId="33" fillId="0" borderId="0" xfId="21" applyNumberFormat="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32" fillId="0" borderId="0" xfId="21" applyFont="1" applyBorder="1">
      <alignment/>
      <protection/>
    </xf>
    <xf numFmtId="0" fontId="35" fillId="0" borderId="0" xfId="21" applyFont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6" fillId="0" borderId="0" xfId="21" applyFont="1" applyBorder="1" applyAlignment="1">
      <alignment vertical="center" wrapText="1"/>
      <protection/>
    </xf>
    <xf numFmtId="0" fontId="29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28" fillId="0" borderId="0" xfId="21" applyFont="1" applyBorder="1" applyAlignment="1">
      <alignment vertical="center" wrapText="1"/>
      <protection/>
    </xf>
    <xf numFmtId="3" fontId="28" fillId="0" borderId="0" xfId="21" applyNumberFormat="1" applyFont="1" applyBorder="1" applyAlignment="1">
      <alignment horizontal="right" vertical="center" wrapText="1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Border="1" applyAlignment="1">
      <alignment vertical="center" wrapText="1"/>
      <protection/>
    </xf>
    <xf numFmtId="0" fontId="33" fillId="0" borderId="0" xfId="21" applyFont="1" applyBorder="1" applyAlignment="1">
      <alignment vertical="center"/>
      <protection/>
    </xf>
    <xf numFmtId="3" fontId="35" fillId="0" borderId="0" xfId="21" applyNumberFormat="1" applyFont="1" applyBorder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3" fontId="37" fillId="0" borderId="0" xfId="21" applyNumberFormat="1" applyFont="1" applyBorder="1" applyAlignment="1">
      <alignment vertical="center"/>
      <protection/>
    </xf>
    <xf numFmtId="0" fontId="34" fillId="0" borderId="0" xfId="21" applyFont="1" applyBorder="1" applyAlignment="1">
      <alignment vertical="center"/>
      <protection/>
    </xf>
    <xf numFmtId="0" fontId="38" fillId="0" borderId="0" xfId="21" applyFont="1" applyBorder="1" applyAlignment="1">
      <alignment vertical="center"/>
      <protection/>
    </xf>
    <xf numFmtId="0" fontId="39" fillId="0" borderId="0" xfId="21" applyFont="1" applyBorder="1" applyAlignment="1">
      <alignment vertical="center"/>
      <protection/>
    </xf>
    <xf numFmtId="0" fontId="34" fillId="0" borderId="0" xfId="21" applyFont="1" applyBorder="1" applyAlignment="1">
      <alignment vertical="center" wrapText="1"/>
      <protection/>
    </xf>
    <xf numFmtId="0" fontId="34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 quotePrefix="1">
      <alignment vertical="center" wrapText="1"/>
      <protection/>
    </xf>
    <xf numFmtId="0" fontId="28" fillId="0" borderId="0" xfId="21" applyFont="1" applyBorder="1" applyAlignment="1">
      <alignment vertical="center" shrinkToFit="1"/>
      <protection/>
    </xf>
    <xf numFmtId="0" fontId="32" fillId="0" borderId="0" xfId="21" applyFont="1" applyBorder="1" applyAlignment="1">
      <alignment vertical="center" shrinkToFit="1"/>
      <protection/>
    </xf>
    <xf numFmtId="0" fontId="36" fillId="0" borderId="0" xfId="21" applyFont="1" applyBorder="1" applyAlignment="1" quotePrefix="1">
      <alignment vertical="center" wrapText="1"/>
      <protection/>
    </xf>
    <xf numFmtId="3" fontId="34" fillId="0" borderId="0" xfId="21" applyNumberFormat="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32" fillId="0" borderId="0" xfId="21" applyFont="1" applyBorder="1" applyAlignment="1">
      <alignment vertical="center" shrinkToFit="1"/>
      <protection/>
    </xf>
    <xf numFmtId="3" fontId="41" fillId="0" borderId="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vertical="center" wrapText="1"/>
      <protection/>
    </xf>
    <xf numFmtId="0" fontId="42" fillId="0" borderId="0" xfId="21" applyFont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3" fontId="35" fillId="0" borderId="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vertical="center" wrapText="1"/>
      <protection/>
    </xf>
    <xf numFmtId="0" fontId="29" fillId="0" borderId="0" xfId="21" applyFont="1" applyAlignment="1">
      <alignment horizontal="center" vertical="center"/>
      <protection/>
    </xf>
    <xf numFmtId="0" fontId="34" fillId="0" borderId="0" xfId="21" applyFont="1" applyAlignment="1">
      <alignment vertical="center" wrapText="1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43" fillId="0" borderId="25" xfId="21" applyFont="1" applyBorder="1" applyAlignment="1" quotePrefix="1">
      <alignment horizontal="center" vertical="center" wrapText="1"/>
      <protection/>
    </xf>
    <xf numFmtId="0" fontId="44" fillId="0" borderId="25" xfId="21" applyFont="1" applyBorder="1" applyAlignment="1">
      <alignment vertical="center"/>
      <protection/>
    </xf>
    <xf numFmtId="0" fontId="44" fillId="0" borderId="26" xfId="21" applyFont="1" applyBorder="1" applyAlignment="1">
      <alignment vertical="center"/>
      <protection/>
    </xf>
    <xf numFmtId="3" fontId="6" fillId="0" borderId="14" xfId="21" applyNumberFormat="1" applyFont="1" applyBorder="1" applyAlignment="1">
      <alignment vertical="center"/>
      <protection/>
    </xf>
    <xf numFmtId="0" fontId="44" fillId="0" borderId="0" xfId="21" applyFont="1" applyAlignment="1">
      <alignment vertical="center"/>
      <protection/>
    </xf>
    <xf numFmtId="0" fontId="32" fillId="0" borderId="0" xfId="21" applyFont="1">
      <alignment/>
      <protection/>
    </xf>
    <xf numFmtId="0" fontId="28" fillId="0" borderId="0" xfId="21" applyFont="1" applyAlignment="1" quotePrefix="1">
      <alignment vertical="center" wrapText="1"/>
      <protection/>
    </xf>
    <xf numFmtId="0" fontId="34" fillId="0" borderId="0" xfId="21" applyFont="1" applyAlignment="1" quotePrefix="1">
      <alignment horizontal="center" vertical="center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35" fillId="0" borderId="0" xfId="21" applyFont="1" applyBorder="1">
      <alignment/>
      <protection/>
    </xf>
    <xf numFmtId="0" fontId="35" fillId="0" borderId="0" xfId="21" applyFont="1" applyBorder="1" applyAlignment="1" quotePrefix="1">
      <alignment vertical="center" wrapText="1"/>
      <protection/>
    </xf>
    <xf numFmtId="0" fontId="34" fillId="0" borderId="0" xfId="21" applyFont="1" applyAlignment="1" quotePrefix="1">
      <alignment horizontal="left" vertical="center" wrapText="1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43" fillId="0" borderId="23" xfId="21" applyFont="1" applyBorder="1" applyAlignment="1" quotePrefix="1">
      <alignment horizontal="center" vertical="center" wrapText="1"/>
      <protection/>
    </xf>
    <xf numFmtId="0" fontId="44" fillId="0" borderId="23" xfId="21" applyFont="1" applyBorder="1" applyAlignment="1">
      <alignment vertical="center"/>
      <protection/>
    </xf>
    <xf numFmtId="0" fontId="45" fillId="0" borderId="23" xfId="21" applyFont="1" applyBorder="1" applyAlignment="1">
      <alignment horizontal="centerContinuous" vertical="center" wrapText="1"/>
      <protection/>
    </xf>
    <xf numFmtId="164" fontId="46" fillId="0" borderId="23" xfId="21" applyNumberFormat="1" applyFont="1" applyBorder="1" applyAlignment="1">
      <alignment vertical="center"/>
      <protection/>
    </xf>
    <xf numFmtId="164" fontId="46" fillId="0" borderId="14" xfId="21" applyNumberFormat="1" applyFont="1" applyBorder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28" fillId="0" borderId="0" xfId="21" applyFont="1" applyBorder="1">
      <alignment/>
      <protection/>
    </xf>
    <xf numFmtId="164" fontId="28" fillId="0" borderId="0" xfId="21" applyNumberFormat="1" applyFont="1" applyBorder="1" applyAlignment="1">
      <alignment vertical="center"/>
      <protection/>
    </xf>
    <xf numFmtId="0" fontId="47" fillId="0" borderId="0" xfId="21" applyFont="1" applyAlignment="1">
      <alignment horizontal="left" vertical="center"/>
      <protection/>
    </xf>
    <xf numFmtId="0" fontId="29" fillId="0" borderId="0" xfId="21" applyFont="1">
      <alignment/>
      <protection/>
    </xf>
    <xf numFmtId="0" fontId="29" fillId="0" borderId="0" xfId="21" applyFont="1" applyAlignment="1">
      <alignment vertical="center" wrapText="1"/>
      <protection/>
    </xf>
    <xf numFmtId="0" fontId="36" fillId="0" borderId="0" xfId="21" applyFont="1" applyAlignment="1">
      <alignment horizontal="left" vertical="center" wrapText="1"/>
      <protection/>
    </xf>
    <xf numFmtId="164" fontId="28" fillId="0" borderId="0" xfId="21" applyNumberFormat="1" applyFont="1" applyAlignment="1">
      <alignment vertical="center"/>
      <protection/>
    </xf>
    <xf numFmtId="165" fontId="49" fillId="0" borderId="0" xfId="22" applyFont="1" applyAlignment="1">
      <alignment horizontal="left" vertical="center"/>
      <protection/>
    </xf>
    <xf numFmtId="165" fontId="49" fillId="0" borderId="0" xfId="22" applyFont="1" applyAlignment="1">
      <alignment horizontal="center" vertical="center"/>
      <protection/>
    </xf>
    <xf numFmtId="165" fontId="14" fillId="0" borderId="0" xfId="22" applyFont="1" applyAlignment="1">
      <alignment horizontal="center" vertical="center"/>
      <protection/>
    </xf>
    <xf numFmtId="165" fontId="49" fillId="0" borderId="0" xfId="22" applyFont="1" applyAlignment="1">
      <alignment horizontal="right" vertical="center"/>
      <protection/>
    </xf>
    <xf numFmtId="165" fontId="4" fillId="0" borderId="0" xfId="22" applyFont="1" applyAlignment="1">
      <alignment horizontal="center" vertical="center"/>
      <protection/>
    </xf>
    <xf numFmtId="165" fontId="5" fillId="0" borderId="0" xfId="22" applyFont="1" applyAlignment="1">
      <alignment horizontal="center" vertical="center"/>
      <protection/>
    </xf>
    <xf numFmtId="165" fontId="50" fillId="0" borderId="0" xfId="22" applyFont="1" applyAlignment="1">
      <alignment horizontal="centerContinuous" vertical="center"/>
      <protection/>
    </xf>
    <xf numFmtId="165" fontId="51" fillId="0" borderId="0" xfId="22" applyFont="1" applyAlignment="1">
      <alignment horizontal="centerContinuous" vertical="center"/>
      <protection/>
    </xf>
    <xf numFmtId="165" fontId="52" fillId="0" borderId="0" xfId="22" applyFont="1" applyAlignment="1">
      <alignment horizontal="centerContinuous" vertical="center"/>
      <protection/>
    </xf>
    <xf numFmtId="165" fontId="7" fillId="0" borderId="0" xfId="22" applyFont="1" applyAlignment="1">
      <alignment horizontal="center" vertical="center"/>
      <protection/>
    </xf>
    <xf numFmtId="165" fontId="14" fillId="0" borderId="0" xfId="22" applyFont="1" applyAlignment="1">
      <alignment horizontal="right" vertical="center"/>
      <protection/>
    </xf>
    <xf numFmtId="165" fontId="9" fillId="0" borderId="17" xfId="22" applyFont="1" applyBorder="1" applyAlignment="1">
      <alignment horizontal="center" vertical="center"/>
      <protection/>
    </xf>
    <xf numFmtId="0" fontId="9" fillId="0" borderId="27" xfId="22" applyNumberFormat="1" applyFont="1" applyBorder="1" applyAlignment="1">
      <alignment horizontal="center" vertical="center"/>
      <protection/>
    </xf>
    <xf numFmtId="0" fontId="9" fillId="0" borderId="28" xfId="22" applyNumberFormat="1" applyFont="1" applyBorder="1" applyAlignment="1">
      <alignment horizontal="center" vertical="center"/>
      <protection/>
    </xf>
    <xf numFmtId="0" fontId="9" fillId="0" borderId="29" xfId="22" applyNumberFormat="1" applyFont="1" applyBorder="1" applyAlignment="1">
      <alignment horizontal="center" vertical="center"/>
      <protection/>
    </xf>
    <xf numFmtId="165" fontId="9" fillId="0" borderId="18" xfId="22" applyFont="1" applyBorder="1" applyAlignment="1">
      <alignment horizontal="center" vertical="center"/>
      <protection/>
    </xf>
    <xf numFmtId="165" fontId="9" fillId="0" borderId="30" xfId="22" applyFont="1" applyBorder="1" applyAlignment="1">
      <alignment horizontal="center" vertical="center"/>
      <protection/>
    </xf>
    <xf numFmtId="165" fontId="9" fillId="0" borderId="4" xfId="22" applyFont="1" applyBorder="1" applyAlignment="1">
      <alignment horizontal="center" vertical="center" wrapText="1"/>
      <protection/>
    </xf>
    <xf numFmtId="165" fontId="9" fillId="0" borderId="31" xfId="22" applyFont="1" applyBorder="1" applyAlignment="1">
      <alignment horizontal="center" vertical="center"/>
      <protection/>
    </xf>
    <xf numFmtId="165" fontId="9" fillId="0" borderId="32" xfId="22" applyFont="1" applyBorder="1" applyAlignment="1">
      <alignment horizontal="center" vertical="center" wrapText="1"/>
      <protection/>
    </xf>
    <xf numFmtId="165" fontId="9" fillId="0" borderId="33" xfId="22" applyFont="1" applyBorder="1" applyAlignment="1">
      <alignment horizontal="center" vertical="center" wrapText="1"/>
      <protection/>
    </xf>
    <xf numFmtId="165" fontId="9" fillId="0" borderId="4" xfId="22" applyFont="1" applyBorder="1" applyAlignment="1">
      <alignment horizontal="center" vertical="center"/>
      <protection/>
    </xf>
    <xf numFmtId="165" fontId="7" fillId="0" borderId="34" xfId="22" applyFont="1" applyBorder="1" applyAlignment="1">
      <alignment horizontal="center" vertical="center"/>
      <protection/>
    </xf>
    <xf numFmtId="165" fontId="7" fillId="0" borderId="34" xfId="22" applyFont="1" applyBorder="1" applyAlignment="1">
      <alignment horizontal="center" vertical="center" wrapText="1"/>
      <protection/>
    </xf>
    <xf numFmtId="165" fontId="14" fillId="0" borderId="0" xfId="22" applyFont="1" applyBorder="1" applyAlignment="1">
      <alignment horizontal="left" vertical="center" wrapText="1"/>
      <protection/>
    </xf>
    <xf numFmtId="190" fontId="14" fillId="0" borderId="0" xfId="22" applyNumberFormat="1" applyFont="1" applyBorder="1" applyAlignment="1">
      <alignment horizontal="right" vertical="center"/>
      <protection/>
    </xf>
    <xf numFmtId="2" fontId="14" fillId="0" borderId="0" xfId="22" applyNumberFormat="1" applyFont="1" applyBorder="1" applyAlignment="1">
      <alignment horizontal="center" vertical="center"/>
      <protection/>
    </xf>
    <xf numFmtId="2" fontId="14" fillId="0" borderId="0" xfId="22" applyNumberFormat="1" applyFont="1" applyBorder="1" applyAlignment="1">
      <alignment horizontal="right" vertical="center"/>
      <protection/>
    </xf>
    <xf numFmtId="2" fontId="14" fillId="0" borderId="0" xfId="22" applyNumberFormat="1" applyFont="1" applyFill="1" applyBorder="1" applyAlignment="1">
      <alignment horizontal="right" vertical="center"/>
      <protection/>
    </xf>
    <xf numFmtId="190" fontId="14" fillId="0" borderId="0" xfId="22" applyNumberFormat="1" applyFont="1" applyFill="1" applyBorder="1" applyAlignment="1">
      <alignment horizontal="right" vertical="center"/>
      <protection/>
    </xf>
    <xf numFmtId="165" fontId="14" fillId="0" borderId="0" xfId="22" applyFont="1" applyFill="1" applyAlignment="1">
      <alignment horizontal="center" vertical="center"/>
      <protection/>
    </xf>
    <xf numFmtId="165" fontId="14" fillId="0" borderId="0" xfId="22" applyFont="1" applyBorder="1" applyAlignment="1">
      <alignment horizontal="left" vertical="center"/>
      <protection/>
    </xf>
    <xf numFmtId="190" fontId="5" fillId="0" borderId="0" xfId="22" applyNumberFormat="1" applyFont="1" applyBorder="1" applyAlignment="1">
      <alignment horizontal="right" vertical="center"/>
      <protection/>
    </xf>
    <xf numFmtId="190" fontId="5" fillId="0" borderId="0" xfId="22" applyNumberFormat="1" applyFont="1" applyFill="1" applyBorder="1" applyAlignment="1">
      <alignment horizontal="right" vertical="center"/>
      <protection/>
    </xf>
    <xf numFmtId="2" fontId="5" fillId="0" borderId="0" xfId="22" applyNumberFormat="1" applyFont="1" applyFill="1" applyBorder="1" applyAlignment="1">
      <alignment horizontal="right" vertical="center"/>
      <protection/>
    </xf>
    <xf numFmtId="165" fontId="5" fillId="0" borderId="0" xfId="22" applyFont="1" applyFill="1" applyAlignment="1">
      <alignment horizontal="center" vertical="center"/>
      <protection/>
    </xf>
    <xf numFmtId="2" fontId="5" fillId="0" borderId="0" xfId="22" applyNumberFormat="1" applyFont="1" applyBorder="1" applyAlignment="1">
      <alignment horizontal="center" vertical="center"/>
      <protection/>
    </xf>
    <xf numFmtId="190" fontId="4" fillId="0" borderId="0" xfId="22" applyNumberFormat="1" applyFont="1" applyFill="1" applyBorder="1" applyAlignment="1">
      <alignment horizontal="right" vertical="center"/>
      <protection/>
    </xf>
    <xf numFmtId="165" fontId="53" fillId="0" borderId="31" xfId="22" applyFont="1" applyBorder="1" applyAlignment="1">
      <alignment horizontal="left" vertical="center"/>
      <protection/>
    </xf>
    <xf numFmtId="190" fontId="14" fillId="0" borderId="31" xfId="22" applyNumberFormat="1" applyFont="1" applyBorder="1" applyAlignment="1">
      <alignment horizontal="right" vertical="center"/>
      <protection/>
    </xf>
    <xf numFmtId="2" fontId="14" fillId="0" borderId="31" xfId="22" applyNumberFormat="1" applyFont="1" applyBorder="1" applyAlignment="1">
      <alignment horizontal="right" vertical="center"/>
      <protection/>
    </xf>
    <xf numFmtId="2" fontId="5" fillId="0" borderId="31" xfId="22" applyNumberFormat="1" applyFont="1" applyBorder="1" applyAlignment="1">
      <alignment horizontal="right" vertical="center"/>
      <protection/>
    </xf>
    <xf numFmtId="190" fontId="5" fillId="0" borderId="31" xfId="22" applyNumberFormat="1" applyFont="1" applyBorder="1" applyAlignment="1">
      <alignment horizontal="right" vertical="center"/>
      <protection/>
    </xf>
    <xf numFmtId="165" fontId="5" fillId="0" borderId="0" xfId="22" applyFont="1" applyAlignment="1">
      <alignment horizontal="right" vertical="center"/>
      <protection/>
    </xf>
    <xf numFmtId="165" fontId="54" fillId="0" borderId="1" xfId="22" applyFont="1" applyBorder="1" applyAlignment="1">
      <alignment horizontal="center" vertical="center"/>
      <protection/>
    </xf>
    <xf numFmtId="3" fontId="54" fillId="0" borderId="35" xfId="22" applyNumberFormat="1" applyFont="1" applyBorder="1" applyAlignment="1">
      <alignment horizontal="right" vertical="center"/>
      <protection/>
    </xf>
    <xf numFmtId="2" fontId="54" fillId="0" borderId="35" xfId="22" applyNumberFormat="1" applyFont="1" applyBorder="1" applyAlignment="1">
      <alignment horizontal="right" vertical="center"/>
      <protection/>
    </xf>
    <xf numFmtId="4" fontId="54" fillId="0" borderId="35" xfId="22" applyNumberFormat="1" applyFont="1" applyBorder="1" applyAlignment="1">
      <alignment horizontal="right" vertical="center"/>
      <protection/>
    </xf>
    <xf numFmtId="4" fontId="54" fillId="0" borderId="35" xfId="22" applyNumberFormat="1" applyFont="1" applyFill="1" applyBorder="1" applyAlignment="1">
      <alignment horizontal="right" vertical="center"/>
      <protection/>
    </xf>
    <xf numFmtId="3" fontId="54" fillId="0" borderId="35" xfId="22" applyNumberFormat="1" applyFont="1" applyFill="1" applyBorder="1" applyAlignment="1">
      <alignment horizontal="right" vertical="center"/>
      <protection/>
    </xf>
    <xf numFmtId="165" fontId="55" fillId="0" borderId="0" xfId="22" applyFont="1" applyAlignment="1">
      <alignment horizontal="left" vertical="center"/>
      <protection/>
    </xf>
    <xf numFmtId="165" fontId="17" fillId="0" borderId="0" xfId="22" applyFont="1" applyAlignment="1">
      <alignment horizontal="center" vertical="center"/>
      <protection/>
    </xf>
    <xf numFmtId="165" fontId="8" fillId="0" borderId="0" xfId="22" applyFont="1" applyAlignment="1">
      <alignment horizontal="left" vertical="center"/>
      <protection/>
    </xf>
    <xf numFmtId="165" fontId="14" fillId="0" borderId="0" xfId="22" applyFont="1" applyAlignment="1">
      <alignment horizontal="right" vertical="center"/>
      <protection/>
    </xf>
    <xf numFmtId="165" fontId="56" fillId="0" borderId="0" xfId="22" applyFont="1" applyAlignment="1">
      <alignment horizontal="centerContinuous" vertical="center"/>
      <protection/>
    </xf>
    <xf numFmtId="165" fontId="51" fillId="0" borderId="13" xfId="22" applyFont="1" applyBorder="1" applyAlignment="1">
      <alignment horizontal="centerContinuous" vertical="center"/>
      <protection/>
    </xf>
    <xf numFmtId="165" fontId="51" fillId="0" borderId="23" xfId="22" applyFont="1" applyBorder="1" applyAlignment="1">
      <alignment horizontal="centerContinuous" vertical="center"/>
      <protection/>
    </xf>
    <xf numFmtId="165" fontId="51" fillId="0" borderId="14" xfId="22" applyFont="1" applyBorder="1" applyAlignment="1">
      <alignment horizontal="centerContinuous" vertical="center"/>
      <protection/>
    </xf>
    <xf numFmtId="165" fontId="51" fillId="0" borderId="13" xfId="22" applyFont="1" applyBorder="1" applyAlignment="1">
      <alignment horizontal="left" vertical="center"/>
      <protection/>
    </xf>
    <xf numFmtId="165" fontId="51" fillId="0" borderId="13" xfId="22" applyFont="1" applyBorder="1" applyAlignment="1">
      <alignment horizontal="center" vertical="center"/>
      <protection/>
    </xf>
    <xf numFmtId="165" fontId="51" fillId="0" borderId="23" xfId="22" applyFont="1" applyBorder="1" applyAlignment="1">
      <alignment horizontal="center" vertical="center"/>
      <protection/>
    </xf>
    <xf numFmtId="165" fontId="51" fillId="0" borderId="14" xfId="22" applyFont="1" applyBorder="1" applyAlignment="1">
      <alignment horizontal="center" vertical="center"/>
      <protection/>
    </xf>
    <xf numFmtId="165" fontId="57" fillId="0" borderId="0" xfId="22" applyFont="1" applyAlignment="1">
      <alignment horizontal="center" vertical="center"/>
      <protection/>
    </xf>
    <xf numFmtId="165" fontId="6" fillId="0" borderId="34" xfId="22" applyFont="1" applyBorder="1" applyAlignment="1">
      <alignment horizontal="centerContinuous" vertical="center"/>
      <protection/>
    </xf>
    <xf numFmtId="165" fontId="14" fillId="0" borderId="0" xfId="22" applyFont="1" applyBorder="1" applyAlignment="1">
      <alignment horizontal="left" vertical="center" wrapText="1"/>
      <protection/>
    </xf>
    <xf numFmtId="165" fontId="14" fillId="0" borderId="0" xfId="22" applyFont="1" applyBorder="1" applyAlignment="1" quotePrefix="1">
      <alignment horizontal="center" vertical="center" wrapText="1"/>
      <protection/>
    </xf>
    <xf numFmtId="165" fontId="14" fillId="0" borderId="0" xfId="22" applyFont="1" applyBorder="1" applyAlignment="1">
      <alignment horizontal="center" vertical="center" wrapText="1"/>
      <protection/>
    </xf>
    <xf numFmtId="49" fontId="14" fillId="0" borderId="0" xfId="22" applyNumberFormat="1" applyFont="1" applyBorder="1" applyAlignment="1" quotePrefix="1">
      <alignment horizontal="center" vertical="center" wrapText="1"/>
      <protection/>
    </xf>
    <xf numFmtId="49" fontId="14" fillId="0" borderId="0" xfId="22" applyNumberFormat="1" applyFont="1" applyBorder="1" applyAlignment="1">
      <alignment horizontal="center" vertical="center" wrapText="1"/>
      <protection/>
    </xf>
    <xf numFmtId="165" fontId="14" fillId="0" borderId="0" xfId="22" applyFont="1" applyBorder="1" applyAlignment="1">
      <alignment horizontal="left" vertical="center"/>
      <protection/>
    </xf>
    <xf numFmtId="165" fontId="5" fillId="0" borderId="0" xfId="22" applyFont="1" applyBorder="1" applyAlignment="1">
      <alignment horizontal="center" vertical="center" wrapText="1"/>
      <protection/>
    </xf>
    <xf numFmtId="165" fontId="14" fillId="0" borderId="0" xfId="22" applyFont="1" applyAlignment="1">
      <alignment horizontal="left" vertical="center"/>
      <protection/>
    </xf>
    <xf numFmtId="165" fontId="5" fillId="0" borderId="0" xfId="22" applyFont="1" applyAlignment="1">
      <alignment horizontal="center" vertical="center"/>
      <protection/>
    </xf>
    <xf numFmtId="165" fontId="14" fillId="0" borderId="0" xfId="22" applyFont="1" applyAlignment="1">
      <alignment horizontal="center" vertical="center"/>
      <protection/>
    </xf>
    <xf numFmtId="165" fontId="14" fillId="0" borderId="0" xfId="22" applyFont="1" applyFill="1" applyAlignment="1">
      <alignment horizontal="center" vertical="center"/>
      <protection/>
    </xf>
    <xf numFmtId="165" fontId="14" fillId="0" borderId="0" xfId="22" applyFont="1" applyAlignment="1" quotePrefix="1">
      <alignment horizontal="center" vertical="center"/>
      <protection/>
    </xf>
    <xf numFmtId="165" fontId="14" fillId="0" borderId="0" xfId="22" applyFont="1" applyAlignment="1">
      <alignment horizontal="left" vertical="center"/>
      <protection/>
    </xf>
    <xf numFmtId="165" fontId="14" fillId="0" borderId="0" xfId="22" applyFont="1">
      <alignment horizontal="center" vertical="center"/>
      <protection/>
    </xf>
    <xf numFmtId="165" fontId="14" fillId="0" borderId="0" xfId="22" applyFont="1" applyAlignment="1">
      <alignment horizontal="right"/>
      <protection/>
    </xf>
    <xf numFmtId="165" fontId="5" fillId="0" borderId="0" xfId="22" applyFont="1">
      <alignment horizontal="center" vertical="center"/>
      <protection/>
    </xf>
    <xf numFmtId="165" fontId="6" fillId="0" borderId="0" xfId="22" applyFont="1" applyAlignment="1">
      <alignment horizontal="left" vertical="center" wrapText="1"/>
      <protection/>
    </xf>
    <xf numFmtId="165" fontId="6" fillId="0" borderId="0" xfId="22" applyFont="1" applyAlignment="1">
      <alignment horizontal="center" vertical="center"/>
      <protection/>
    </xf>
    <xf numFmtId="165" fontId="14" fillId="0" borderId="31" xfId="22" applyFont="1" applyBorder="1" applyAlignment="1">
      <alignment horizontal="right"/>
      <protection/>
    </xf>
    <xf numFmtId="165" fontId="9" fillId="0" borderId="17" xfId="22" applyFont="1" applyBorder="1" applyAlignment="1">
      <alignment horizontal="center" vertical="center" wrapText="1"/>
      <protection/>
    </xf>
    <xf numFmtId="165" fontId="9" fillId="0" borderId="36" xfId="22" applyFont="1" applyBorder="1" applyAlignment="1">
      <alignment horizontal="center" vertical="center" wrapText="1"/>
      <protection/>
    </xf>
    <xf numFmtId="165" fontId="9" fillId="0" borderId="37" xfId="22" applyFont="1" applyBorder="1" applyAlignment="1">
      <alignment horizontal="centerContinuous" vertical="center" wrapText="1"/>
      <protection/>
    </xf>
    <xf numFmtId="165" fontId="9" fillId="0" borderId="36" xfId="22" applyFont="1" applyBorder="1" applyAlignment="1">
      <alignment horizontal="centerContinuous" vertical="center" wrapText="1"/>
      <protection/>
    </xf>
    <xf numFmtId="165" fontId="9" fillId="0" borderId="34" xfId="22" applyFont="1" applyBorder="1" applyAlignment="1">
      <alignment horizontal="centerContinuous" vertical="center" wrapText="1"/>
      <protection/>
    </xf>
    <xf numFmtId="165" fontId="9" fillId="0" borderId="38" xfId="22" applyFont="1" applyBorder="1" applyAlignment="1">
      <alignment horizontal="center" vertical="center"/>
      <protection/>
    </xf>
    <xf numFmtId="165" fontId="9" fillId="0" borderId="18" xfId="22" applyFont="1" applyBorder="1" applyAlignment="1">
      <alignment horizontal="center" vertical="center" wrapText="1"/>
      <protection/>
    </xf>
    <xf numFmtId="165" fontId="9" fillId="0" borderId="39" xfId="22" applyFont="1" applyBorder="1" applyAlignment="1">
      <alignment horizontal="center" vertical="center" wrapText="1"/>
      <protection/>
    </xf>
    <xf numFmtId="165" fontId="9" fillId="0" borderId="4" xfId="22" applyFont="1" applyBorder="1" applyAlignment="1">
      <alignment horizontal="centerContinuous" vertical="center" wrapText="1"/>
      <protection/>
    </xf>
    <xf numFmtId="165" fontId="14" fillId="0" borderId="40" xfId="22" applyFont="1" applyBorder="1" applyAlignment="1">
      <alignment horizontal="center" vertical="center" wrapText="1"/>
      <protection/>
    </xf>
    <xf numFmtId="165" fontId="14" fillId="0" borderId="41" xfId="22" applyFont="1" applyBorder="1" applyAlignment="1">
      <alignment horizontal="center" vertical="center" wrapText="1"/>
      <protection/>
    </xf>
    <xf numFmtId="165" fontId="14" fillId="0" borderId="42" xfId="22" applyFont="1" applyBorder="1" applyAlignment="1">
      <alignment horizontal="center" vertical="center" wrapText="1"/>
      <protection/>
    </xf>
    <xf numFmtId="165" fontId="14" fillId="0" borderId="43" xfId="22" applyFont="1" applyBorder="1" applyAlignment="1">
      <alignment horizontal="center" vertical="center" wrapText="1"/>
      <protection/>
    </xf>
    <xf numFmtId="165" fontId="14" fillId="0" borderId="44" xfId="22" applyFont="1" applyBorder="1" applyAlignment="1">
      <alignment horizontal="center" vertical="center"/>
      <protection/>
    </xf>
    <xf numFmtId="165" fontId="14" fillId="0" borderId="45" xfId="22" applyFont="1" applyBorder="1" applyAlignment="1">
      <alignment vertical="center"/>
      <protection/>
    </xf>
    <xf numFmtId="165" fontId="14" fillId="0" borderId="46" xfId="22" applyFont="1" applyBorder="1" applyAlignment="1">
      <alignment vertical="center"/>
      <protection/>
    </xf>
    <xf numFmtId="165" fontId="14" fillId="0" borderId="0" xfId="22" applyFont="1" applyBorder="1" applyAlignment="1">
      <alignment vertical="center"/>
      <protection/>
    </xf>
    <xf numFmtId="3" fontId="14" fillId="0" borderId="0" xfId="22" applyNumberFormat="1" applyFont="1" applyFill="1" applyBorder="1" applyAlignment="1">
      <alignment vertical="center"/>
      <protection/>
    </xf>
    <xf numFmtId="3" fontId="14" fillId="0" borderId="0" xfId="22" applyNumberFormat="1" applyFont="1" applyBorder="1" applyAlignment="1">
      <alignment vertical="center"/>
      <protection/>
    </xf>
    <xf numFmtId="3" fontId="14" fillId="0" borderId="47" xfId="22" applyNumberFormat="1" applyFont="1" applyBorder="1" applyAlignment="1">
      <alignment vertical="center"/>
      <protection/>
    </xf>
    <xf numFmtId="165" fontId="5" fillId="0" borderId="0" xfId="22" applyFont="1" applyAlignment="1">
      <alignment vertical="center"/>
      <protection/>
    </xf>
    <xf numFmtId="165" fontId="14" fillId="0" borderId="0" xfId="22" applyFont="1" applyFill="1" applyBorder="1" applyAlignment="1">
      <alignment vertical="center"/>
      <protection/>
    </xf>
    <xf numFmtId="3" fontId="14" fillId="0" borderId="0" xfId="22" applyNumberFormat="1" applyFont="1" applyBorder="1" applyAlignment="1" quotePrefix="1">
      <alignment horizontal="right" vertical="center"/>
      <protection/>
    </xf>
    <xf numFmtId="165" fontId="5" fillId="0" borderId="0" xfId="22" applyFont="1" applyFill="1" applyBorder="1" applyAlignment="1">
      <alignment vertical="center"/>
      <protection/>
    </xf>
    <xf numFmtId="3" fontId="5" fillId="0" borderId="0" xfId="22" applyNumberFormat="1" applyFont="1" applyBorder="1" applyAlignment="1" quotePrefix="1">
      <alignment horizontal="right" vertical="center"/>
      <protection/>
    </xf>
    <xf numFmtId="3" fontId="5" fillId="0" borderId="0" xfId="22" applyNumberFormat="1" applyFont="1" applyBorder="1" applyAlignment="1">
      <alignment vertical="center"/>
      <protection/>
    </xf>
    <xf numFmtId="165" fontId="14" fillId="0" borderId="45" xfId="22" applyFont="1" applyFill="1" applyBorder="1" applyAlignment="1">
      <alignment vertical="center"/>
      <protection/>
    </xf>
    <xf numFmtId="165" fontId="14" fillId="0" borderId="46" xfId="22" applyFont="1" applyFill="1" applyBorder="1" applyAlignment="1">
      <alignment vertical="center"/>
      <protection/>
    </xf>
    <xf numFmtId="3" fontId="5" fillId="0" borderId="0" xfId="22" applyNumberFormat="1" applyFont="1" applyFill="1" applyBorder="1" applyAlignment="1" quotePrefix="1">
      <alignment horizontal="right" vertical="center"/>
      <protection/>
    </xf>
    <xf numFmtId="3" fontId="5" fillId="0" borderId="0" xfId="22" applyNumberFormat="1" applyFont="1" applyFill="1" applyBorder="1" applyAlignment="1">
      <alignment vertical="center"/>
      <protection/>
    </xf>
    <xf numFmtId="165" fontId="5" fillId="0" borderId="46" xfId="22" applyFont="1" applyFill="1" applyBorder="1" applyAlignment="1">
      <alignment vertical="center"/>
      <protection/>
    </xf>
    <xf numFmtId="3" fontId="14" fillId="0" borderId="47" xfId="22" applyNumberFormat="1" applyFont="1" applyFill="1" applyBorder="1" applyAlignment="1">
      <alignment vertical="center"/>
      <protection/>
    </xf>
    <xf numFmtId="165" fontId="5" fillId="0" borderId="48" xfId="22" applyFont="1" applyBorder="1" applyAlignment="1">
      <alignment horizontal="center" vertical="center"/>
      <protection/>
    </xf>
    <xf numFmtId="165" fontId="5" fillId="0" borderId="49" xfId="22" applyFont="1" applyBorder="1" applyAlignment="1">
      <alignment vertical="center" wrapText="1"/>
      <protection/>
    </xf>
    <xf numFmtId="165" fontId="5" fillId="0" borderId="50" xfId="22" applyFont="1" applyBorder="1" applyAlignment="1">
      <alignment vertical="center" wrapText="1"/>
      <protection/>
    </xf>
    <xf numFmtId="165" fontId="5" fillId="0" borderId="31" xfId="22" applyFont="1" applyBorder="1" applyAlignment="1">
      <alignment vertical="center" wrapText="1"/>
      <protection/>
    </xf>
    <xf numFmtId="165" fontId="14" fillId="0" borderId="31" xfId="22" applyFont="1" applyBorder="1" applyAlignment="1">
      <alignment vertical="center" wrapText="1"/>
      <protection/>
    </xf>
    <xf numFmtId="3" fontId="5" fillId="0" borderId="31" xfId="22" applyNumberFormat="1" applyFont="1" applyBorder="1" applyAlignment="1">
      <alignment vertical="center"/>
      <protection/>
    </xf>
    <xf numFmtId="3" fontId="14" fillId="0" borderId="31" xfId="22" applyNumberFormat="1" applyFont="1" applyBorder="1" applyAlignment="1">
      <alignment vertical="center"/>
      <protection/>
    </xf>
    <xf numFmtId="3" fontId="5" fillId="0" borderId="31" xfId="22" applyNumberFormat="1" applyFont="1" applyBorder="1" applyAlignment="1" quotePrefix="1">
      <alignment horizontal="right" vertical="center"/>
      <protection/>
    </xf>
    <xf numFmtId="3" fontId="5" fillId="0" borderId="30" xfId="22" applyNumberFormat="1" applyFont="1" applyBorder="1" applyAlignment="1">
      <alignment vertical="center"/>
      <protection/>
    </xf>
    <xf numFmtId="165" fontId="9" fillId="0" borderId="13" xfId="22" applyFont="1" applyBorder="1" applyAlignment="1">
      <alignment horizontal="right" vertical="center"/>
      <protection/>
    </xf>
    <xf numFmtId="165" fontId="9" fillId="0" borderId="23" xfId="22" applyFont="1" applyBorder="1" applyAlignment="1">
      <alignment horizontal="right" vertical="center"/>
      <protection/>
    </xf>
    <xf numFmtId="165" fontId="9" fillId="0" borderId="14" xfId="22" applyFont="1" applyBorder="1" applyAlignment="1">
      <alignment vertical="center"/>
      <protection/>
    </xf>
    <xf numFmtId="3" fontId="9" fillId="0" borderId="1" xfId="22" applyNumberFormat="1" applyFont="1" applyBorder="1" applyAlignment="1">
      <alignment vertical="center"/>
      <protection/>
    </xf>
    <xf numFmtId="165" fontId="8" fillId="0" borderId="0" xfId="22" applyFont="1" applyAlignment="1">
      <alignment vertical="center"/>
      <protection/>
    </xf>
    <xf numFmtId="3" fontId="5" fillId="0" borderId="0" xfId="23" applyNumberFormat="1" applyFont="1" applyFill="1" applyAlignment="1">
      <alignment vertical="center"/>
      <protection/>
    </xf>
    <xf numFmtId="3" fontId="5" fillId="0" borderId="0" xfId="23" applyNumberFormat="1" applyFont="1" applyFill="1" applyAlignment="1">
      <alignment vertical="center" wrapText="1"/>
      <protection/>
    </xf>
    <xf numFmtId="3" fontId="5" fillId="0" borderId="0" xfId="23" applyNumberFormat="1" applyFont="1" applyFill="1" applyAlignment="1">
      <alignment horizontal="center" vertical="center" wrapText="1"/>
      <protection/>
    </xf>
    <xf numFmtId="3" fontId="59" fillId="0" borderId="0" xfId="23" applyNumberFormat="1" applyFont="1" applyFill="1" applyAlignment="1">
      <alignment vertical="center" wrapText="1"/>
      <protection/>
    </xf>
    <xf numFmtId="3" fontId="5" fillId="0" borderId="0" xfId="23" applyNumberFormat="1" applyFont="1" applyFill="1" applyAlignment="1">
      <alignment horizontal="right" vertical="center"/>
      <protection/>
    </xf>
    <xf numFmtId="3" fontId="5" fillId="0" borderId="0" xfId="23" applyNumberFormat="1" applyFont="1" applyFill="1" applyAlignment="1">
      <alignment horizontal="right" vertical="center" wrapText="1"/>
      <protection/>
    </xf>
    <xf numFmtId="3" fontId="6" fillId="0" borderId="0" xfId="23" applyNumberFormat="1" applyFont="1" applyFill="1" applyAlignment="1">
      <alignment horizontal="center" vertical="center" wrapText="1"/>
      <protection/>
    </xf>
    <xf numFmtId="3" fontId="6" fillId="0" borderId="17" xfId="23" applyNumberFormat="1" applyFont="1" applyFill="1" applyBorder="1" applyAlignment="1">
      <alignment horizontal="center" vertical="center" wrapText="1"/>
      <protection/>
    </xf>
    <xf numFmtId="3" fontId="19" fillId="0" borderId="17" xfId="23" applyNumberFormat="1" applyFont="1" applyFill="1" applyBorder="1" applyAlignment="1">
      <alignment horizontal="center" vertical="center" wrapText="1"/>
      <protection/>
    </xf>
    <xf numFmtId="3" fontId="6" fillId="0" borderId="13" xfId="23" applyNumberFormat="1" applyFont="1" applyFill="1" applyBorder="1" applyAlignment="1">
      <alignment horizontal="center" vertical="center" wrapText="1"/>
      <protection/>
    </xf>
    <xf numFmtId="3" fontId="8" fillId="0" borderId="23" xfId="23" applyNumberFormat="1" applyFont="1" applyFill="1" applyBorder="1" applyAlignment="1">
      <alignment horizontal="center" vertical="center" wrapText="1"/>
      <protection/>
    </xf>
    <xf numFmtId="3" fontId="8" fillId="0" borderId="14" xfId="23" applyNumberFormat="1" applyFont="1" applyFill="1" applyBorder="1" applyAlignment="1">
      <alignment horizontal="center" vertical="center" wrapText="1"/>
      <protection/>
    </xf>
    <xf numFmtId="3" fontId="60" fillId="0" borderId="0" xfId="23" applyNumberFormat="1" applyFont="1" applyFill="1" applyAlignment="1">
      <alignment vertical="center" wrapText="1"/>
      <protection/>
    </xf>
    <xf numFmtId="3" fontId="6" fillId="0" borderId="18" xfId="23" applyNumberFormat="1" applyFont="1" applyFill="1" applyBorder="1" applyAlignment="1">
      <alignment horizontal="center" vertical="center" wrapText="1"/>
      <protection/>
    </xf>
    <xf numFmtId="3" fontId="19" fillId="0" borderId="18" xfId="23" applyNumberFormat="1" applyFont="1" applyFill="1" applyBorder="1" applyAlignment="1">
      <alignment horizontal="center" vertical="center" wrapText="1"/>
      <protection/>
    </xf>
    <xf numFmtId="3" fontId="19" fillId="0" borderId="1" xfId="23" applyNumberFormat="1" applyFont="1" applyFill="1" applyBorder="1" applyAlignment="1">
      <alignment horizontal="center" vertical="center" wrapText="1"/>
      <protection/>
    </xf>
    <xf numFmtId="3" fontId="62" fillId="0" borderId="1" xfId="23" applyNumberFormat="1" applyFont="1" applyFill="1" applyBorder="1" applyAlignment="1">
      <alignment horizontal="center" vertical="center" wrapText="1"/>
      <protection/>
    </xf>
    <xf numFmtId="3" fontId="6" fillId="0" borderId="0" xfId="23" applyNumberFormat="1" applyFont="1" applyFill="1" applyBorder="1" applyAlignment="1">
      <alignment horizontal="center" vertical="center" wrapText="1"/>
      <protection/>
    </xf>
    <xf numFmtId="3" fontId="6" fillId="0" borderId="0" xfId="23" applyNumberFormat="1" applyFont="1" applyFill="1" applyBorder="1" applyAlignment="1">
      <alignment vertical="center" wrapText="1"/>
      <protection/>
    </xf>
    <xf numFmtId="3" fontId="5" fillId="0" borderId="0" xfId="23" applyNumberFormat="1" applyFont="1" applyFill="1" applyBorder="1" applyAlignment="1">
      <alignment horizontal="center" vertical="center" wrapText="1"/>
      <protection/>
    </xf>
    <xf numFmtId="3" fontId="5" fillId="0" borderId="0" xfId="23" applyNumberFormat="1" applyFont="1" applyFill="1" applyBorder="1" applyAlignment="1">
      <alignment vertical="center" wrapText="1"/>
      <protection/>
    </xf>
    <xf numFmtId="3" fontId="59" fillId="0" borderId="0" xfId="23" applyNumberFormat="1" applyFont="1" applyFill="1" applyBorder="1" applyAlignment="1">
      <alignment vertical="center" wrapText="1"/>
      <protection/>
    </xf>
    <xf numFmtId="3" fontId="4" fillId="0" borderId="0" xfId="23" applyNumberFormat="1" applyFont="1" applyFill="1" applyBorder="1" applyAlignment="1">
      <alignment vertical="center" wrapText="1"/>
      <protection/>
    </xf>
    <xf numFmtId="3" fontId="14" fillId="0" borderId="0" xfId="23" applyNumberFormat="1" applyFont="1" applyFill="1" applyBorder="1" applyAlignment="1">
      <alignment vertical="center" wrapText="1"/>
      <protection/>
    </xf>
    <xf numFmtId="3" fontId="14" fillId="0" borderId="0" xfId="23" applyNumberFormat="1" applyFont="1" applyFill="1" applyAlignment="1">
      <alignment vertical="center" wrapText="1"/>
      <protection/>
    </xf>
    <xf numFmtId="3" fontId="4" fillId="0" borderId="0" xfId="23" applyNumberFormat="1" applyFont="1" applyFill="1" applyAlignment="1">
      <alignment vertical="center" wrapText="1"/>
      <protection/>
    </xf>
    <xf numFmtId="3" fontId="7" fillId="0" borderId="0" xfId="23" applyNumberFormat="1" applyFont="1" applyFill="1" applyAlignment="1">
      <alignment horizontal="center" vertical="center" wrapText="1"/>
      <protection/>
    </xf>
    <xf numFmtId="3" fontId="6" fillId="0" borderId="1" xfId="23" applyNumberFormat="1" applyFont="1" applyFill="1" applyBorder="1" applyAlignment="1">
      <alignment horizontal="center" vertical="center" wrapText="1"/>
      <protection/>
    </xf>
    <xf numFmtId="3" fontId="7" fillId="0" borderId="1" xfId="23" applyNumberFormat="1" applyFont="1" applyFill="1" applyBorder="1" applyAlignment="1">
      <alignment horizontal="center" vertical="center" wrapText="1"/>
      <protection/>
    </xf>
    <xf numFmtId="3" fontId="7" fillId="0" borderId="1" xfId="23" applyNumberFormat="1" applyFont="1" applyFill="1" applyBorder="1" applyAlignment="1">
      <alignment vertical="center" wrapText="1"/>
      <protection/>
    </xf>
    <xf numFmtId="3" fontId="9" fillId="0" borderId="1" xfId="23" applyNumberFormat="1" applyFont="1" applyFill="1" applyBorder="1" applyAlignment="1">
      <alignment vertical="center" wrapText="1"/>
      <protection/>
    </xf>
    <xf numFmtId="3" fontId="12" fillId="0" borderId="1" xfId="23" applyNumberFormat="1" applyFont="1" applyFill="1" applyBorder="1" applyAlignment="1">
      <alignment vertical="center" wrapText="1"/>
      <protection/>
    </xf>
    <xf numFmtId="3" fontId="6" fillId="0" borderId="0" xfId="23" applyNumberFormat="1" applyFont="1" applyFill="1" applyAlignment="1">
      <alignment horizontal="center" vertical="center" wrapText="1"/>
      <protection/>
    </xf>
    <xf numFmtId="3" fontId="6" fillId="0" borderId="0" xfId="23" applyNumberFormat="1" applyFont="1" applyFill="1" applyAlignment="1">
      <alignment vertical="center" wrapText="1"/>
      <protection/>
    </xf>
    <xf numFmtId="3" fontId="5" fillId="0" borderId="31" xfId="23" applyNumberFormat="1" applyFont="1" applyFill="1" applyBorder="1" applyAlignment="1">
      <alignment vertical="center" wrapText="1"/>
      <protection/>
    </xf>
    <xf numFmtId="3" fontId="14" fillId="0" borderId="31" xfId="23" applyNumberFormat="1" applyFont="1" applyFill="1" applyBorder="1" applyAlignment="1">
      <alignment vertical="center" wrapText="1"/>
      <protection/>
    </xf>
    <xf numFmtId="3" fontId="5" fillId="0" borderId="0" xfId="23" applyNumberFormat="1" applyFont="1" applyFill="1" applyBorder="1" applyAlignment="1">
      <alignment horizontal="right" vertical="center" wrapText="1"/>
      <protection/>
    </xf>
    <xf numFmtId="3" fontId="63" fillId="0" borderId="0" xfId="23" applyNumberFormat="1" applyFont="1" applyFill="1" applyAlignment="1">
      <alignment horizontal="center" vertical="center" wrapText="1"/>
      <protection/>
    </xf>
    <xf numFmtId="3" fontId="63" fillId="0" borderId="0" xfId="23" applyNumberFormat="1" applyFont="1" applyFill="1" applyAlignment="1">
      <alignment vertical="center" wrapText="1"/>
      <protection/>
    </xf>
    <xf numFmtId="3" fontId="63" fillId="0" borderId="21" xfId="23" applyNumberFormat="1" applyFont="1" applyFill="1" applyBorder="1" applyAlignment="1">
      <alignment horizontal="center" vertical="center" wrapText="1"/>
      <protection/>
    </xf>
    <xf numFmtId="3" fontId="7" fillId="0" borderId="21" xfId="23" applyNumberFormat="1" applyFont="1" applyFill="1" applyBorder="1" applyAlignment="1">
      <alignment horizontal="center" vertical="center" wrapText="1"/>
      <protection/>
    </xf>
    <xf numFmtId="3" fontId="7" fillId="0" borderId="21" xfId="23" applyNumberFormat="1" applyFont="1" applyFill="1" applyBorder="1" applyAlignment="1">
      <alignment vertical="center" wrapText="1"/>
      <protection/>
    </xf>
    <xf numFmtId="3" fontId="9" fillId="0" borderId="21" xfId="23" applyNumberFormat="1" applyFont="1" applyFill="1" applyBorder="1" applyAlignment="1">
      <alignment vertical="center" wrapText="1"/>
      <protection/>
    </xf>
    <xf numFmtId="3" fontId="9" fillId="0" borderId="19" xfId="23" applyNumberFormat="1" applyFont="1" applyFill="1" applyBorder="1" applyAlignment="1">
      <alignment vertical="center" wrapText="1"/>
      <protection/>
    </xf>
    <xf numFmtId="3" fontId="12" fillId="0" borderId="21" xfId="23" applyNumberFormat="1" applyFont="1" applyFill="1" applyBorder="1" applyAlignment="1">
      <alignment vertical="center" wrapText="1"/>
      <protection/>
    </xf>
    <xf numFmtId="3" fontId="7" fillId="0" borderId="51" xfId="23" applyNumberFormat="1" applyFont="1" applyFill="1" applyBorder="1" applyAlignment="1">
      <alignment vertical="center" wrapText="1"/>
      <protection/>
    </xf>
    <xf numFmtId="3" fontId="63" fillId="0" borderId="0" xfId="23" applyNumberFormat="1" applyFont="1" applyFill="1" applyBorder="1" applyAlignment="1">
      <alignment horizontal="center" vertical="center" wrapText="1"/>
      <protection/>
    </xf>
    <xf numFmtId="3" fontId="7" fillId="0" borderId="0" xfId="23" applyNumberFormat="1" applyFont="1" applyFill="1" applyBorder="1" applyAlignment="1">
      <alignment horizontal="center" vertical="center" wrapText="1"/>
      <protection/>
    </xf>
    <xf numFmtId="3" fontId="7" fillId="0" borderId="0" xfId="23" applyNumberFormat="1" applyFont="1" applyFill="1" applyBorder="1" applyAlignment="1">
      <alignment vertical="center" wrapText="1"/>
      <protection/>
    </xf>
    <xf numFmtId="3" fontId="9" fillId="0" borderId="0" xfId="23" applyNumberFormat="1" applyFont="1" applyFill="1" applyBorder="1" applyAlignment="1">
      <alignment vertical="center" wrapText="1"/>
      <protection/>
    </xf>
    <xf numFmtId="3" fontId="12" fillId="0" borderId="0" xfId="23" applyNumberFormat="1" applyFont="1" applyFill="1" applyBorder="1" applyAlignment="1">
      <alignment vertical="center" wrapText="1"/>
      <protection/>
    </xf>
    <xf numFmtId="3" fontId="17" fillId="0" borderId="0" xfId="23" applyNumberFormat="1" applyFont="1" applyFill="1" applyBorder="1" applyAlignment="1">
      <alignment horizontal="center" vertical="center" wrapText="1"/>
      <protection/>
    </xf>
    <xf numFmtId="3" fontId="64" fillId="0" borderId="0" xfId="23" applyNumberFormat="1" applyFont="1" applyFill="1" applyBorder="1" applyAlignment="1">
      <alignment vertical="center" wrapText="1"/>
      <protection/>
    </xf>
    <xf numFmtId="3" fontId="7" fillId="0" borderId="0" xfId="23" applyNumberFormat="1" applyFont="1" applyFill="1" applyBorder="1" applyAlignment="1">
      <alignment horizontal="right" vertical="center" wrapText="1"/>
      <protection/>
    </xf>
    <xf numFmtId="3" fontId="12" fillId="0" borderId="21" xfId="23" applyNumberFormat="1" applyFont="1" applyFill="1" applyBorder="1" applyAlignment="1">
      <alignment vertical="center" wrapText="1"/>
      <protection/>
    </xf>
    <xf numFmtId="3" fontId="7" fillId="0" borderId="21" xfId="23" applyNumberFormat="1" applyFont="1" applyFill="1" applyBorder="1" applyAlignment="1">
      <alignment horizontal="right" vertical="center" wrapText="1"/>
      <protection/>
    </xf>
    <xf numFmtId="3" fontId="12" fillId="0" borderId="1" xfId="23" applyNumberFormat="1" applyFont="1" applyFill="1" applyBorder="1" applyAlignment="1">
      <alignment vertical="center" wrapText="1"/>
      <protection/>
    </xf>
    <xf numFmtId="3" fontId="5" fillId="0" borderId="31" xfId="23" applyNumberFormat="1" applyFont="1" applyFill="1" applyBorder="1" applyAlignment="1">
      <alignment horizontal="center" vertical="center" wrapText="1"/>
      <protection/>
    </xf>
    <xf numFmtId="3" fontId="59" fillId="0" borderId="31" xfId="23" applyNumberFormat="1" applyFont="1" applyFill="1" applyBorder="1" applyAlignment="1">
      <alignment vertical="center" wrapText="1"/>
      <protection/>
    </xf>
    <xf numFmtId="3" fontId="4" fillId="0" borderId="31" xfId="23" applyNumberFormat="1" applyFont="1" applyFill="1" applyBorder="1" applyAlignment="1">
      <alignment vertical="center" wrapText="1"/>
      <protection/>
    </xf>
    <xf numFmtId="3" fontId="5" fillId="0" borderId="31" xfId="23" applyNumberFormat="1" applyFont="1" applyFill="1" applyBorder="1" applyAlignment="1">
      <alignment horizontal="right" vertical="center" wrapText="1"/>
      <protection/>
    </xf>
    <xf numFmtId="3" fontId="7" fillId="0" borderId="52" xfId="23" applyNumberFormat="1" applyFont="1" applyFill="1" applyBorder="1" applyAlignment="1">
      <alignment horizontal="center" vertical="center" wrapText="1"/>
      <protection/>
    </xf>
    <xf numFmtId="3" fontId="6" fillId="0" borderId="18" xfId="23" applyNumberFormat="1" applyFont="1" applyFill="1" applyBorder="1" applyAlignment="1">
      <alignment horizontal="center" vertical="center" wrapText="1"/>
      <protection/>
    </xf>
    <xf numFmtId="3" fontId="7" fillId="0" borderId="18" xfId="23" applyNumberFormat="1" applyFont="1" applyFill="1" applyBorder="1" applyAlignment="1">
      <alignment horizontal="center" vertical="center" wrapText="1"/>
      <protection/>
    </xf>
    <xf numFmtId="3" fontId="7" fillId="0" borderId="18" xfId="23" applyNumberFormat="1" applyFont="1" applyFill="1" applyBorder="1" applyAlignment="1">
      <alignment vertical="center" wrapText="1"/>
      <protection/>
    </xf>
    <xf numFmtId="3" fontId="9" fillId="0" borderId="18" xfId="23" applyNumberFormat="1" applyFont="1" applyFill="1" applyBorder="1" applyAlignment="1">
      <alignment vertical="center" wrapText="1"/>
      <protection/>
    </xf>
    <xf numFmtId="3" fontId="12" fillId="0" borderId="18" xfId="23" applyNumberFormat="1" applyFont="1" applyFill="1" applyBorder="1" applyAlignment="1">
      <alignment vertical="center" wrapText="1"/>
      <protection/>
    </xf>
    <xf numFmtId="3" fontId="33" fillId="0" borderId="0" xfId="23" applyNumberFormat="1" applyFont="1" applyFill="1" applyAlignment="1">
      <alignment horizontal="left" vertical="center" wrapText="1"/>
      <protection/>
    </xf>
    <xf numFmtId="49" fontId="5" fillId="0" borderId="0" xfId="23" applyNumberFormat="1" applyFont="1" applyFill="1" applyBorder="1" applyAlignment="1">
      <alignment horizontal="center" vertical="center" wrapText="1"/>
      <protection/>
    </xf>
    <xf numFmtId="3" fontId="5" fillId="2" borderId="0" xfId="23" applyNumberFormat="1" applyFont="1" applyFill="1" applyBorder="1" applyAlignment="1">
      <alignment vertical="center" wrapText="1"/>
      <protection/>
    </xf>
    <xf numFmtId="3" fontId="5" fillId="2" borderId="0" xfId="23" applyNumberFormat="1" applyFont="1" applyFill="1" applyBorder="1" applyAlignment="1">
      <alignment horizontal="center" vertical="center" wrapText="1"/>
      <protection/>
    </xf>
    <xf numFmtId="3" fontId="14" fillId="2" borderId="0" xfId="23" applyNumberFormat="1" applyFont="1" applyFill="1" applyBorder="1" applyAlignment="1">
      <alignment vertical="center" wrapText="1"/>
      <protection/>
    </xf>
    <xf numFmtId="3" fontId="4" fillId="2" borderId="0" xfId="23" applyNumberFormat="1" applyFont="1" applyFill="1" applyBorder="1" applyAlignment="1">
      <alignment vertical="center" wrapText="1"/>
      <protection/>
    </xf>
    <xf numFmtId="3" fontId="5" fillId="0" borderId="0" xfId="23" applyNumberFormat="1" applyFont="1" applyFill="1" applyBorder="1" applyAlignment="1">
      <alignment horizontal="left" vertical="center" wrapText="1"/>
      <protection/>
    </xf>
    <xf numFmtId="3" fontId="9" fillId="0" borderId="1" xfId="23" applyNumberFormat="1" applyFont="1" applyFill="1" applyBorder="1" applyAlignment="1">
      <alignment vertical="center" wrapText="1"/>
      <protection/>
    </xf>
    <xf numFmtId="3" fontId="12" fillId="2" borderId="1" xfId="23" applyNumberFormat="1" applyFont="1" applyFill="1" applyBorder="1" applyAlignment="1">
      <alignment vertical="center" wrapText="1"/>
      <protection/>
    </xf>
    <xf numFmtId="3" fontId="6" fillId="0" borderId="0" xfId="23" applyNumberFormat="1" applyFont="1" applyFill="1" applyBorder="1" applyAlignment="1">
      <alignment horizontal="left" vertical="center" wrapText="1"/>
      <protection/>
    </xf>
    <xf numFmtId="3" fontId="7" fillId="2" borderId="1" xfId="23" applyNumberFormat="1" applyFont="1" applyFill="1" applyBorder="1" applyAlignment="1">
      <alignment vertical="center" wrapText="1"/>
      <protection/>
    </xf>
    <xf numFmtId="0" fontId="5" fillId="0" borderId="0" xfId="26" applyFont="1" applyAlignment="1">
      <alignment vertical="center"/>
      <protection/>
    </xf>
    <xf numFmtId="165" fontId="5" fillId="0" borderId="0" xfId="26" applyNumberFormat="1" applyFont="1" applyAlignment="1">
      <alignment vertical="center"/>
      <protection/>
    </xf>
    <xf numFmtId="4" fontId="5" fillId="0" borderId="0" xfId="26" applyNumberFormat="1" applyFont="1" applyAlignment="1">
      <alignment vertical="center"/>
      <protection/>
    </xf>
    <xf numFmtId="0" fontId="5" fillId="0" borderId="0" xfId="26" applyFont="1" applyAlignment="1">
      <alignment horizontal="right" vertical="center"/>
      <protection/>
    </xf>
    <xf numFmtId="0" fontId="60" fillId="0" borderId="0" xfId="26" applyFont="1" applyAlignment="1">
      <alignment vertical="center"/>
      <protection/>
    </xf>
    <xf numFmtId="0" fontId="4" fillId="0" borderId="0" xfId="26" applyFont="1" applyFill="1" applyAlignment="1">
      <alignment vertical="center"/>
      <protection/>
    </xf>
    <xf numFmtId="0" fontId="5" fillId="0" borderId="0" xfId="26" applyFont="1" applyAlignment="1">
      <alignment horizontal="center" vertical="center"/>
      <protection/>
    </xf>
    <xf numFmtId="4" fontId="5" fillId="0" borderId="0" xfId="26" applyNumberFormat="1" applyFont="1" applyAlignment="1">
      <alignment horizontal="right" vertical="center"/>
      <protection/>
    </xf>
    <xf numFmtId="0" fontId="7" fillId="0" borderId="1" xfId="26" applyFont="1" applyBorder="1" applyAlignment="1">
      <alignment horizontal="center" vertical="center" wrapText="1"/>
      <protection/>
    </xf>
    <xf numFmtId="165" fontId="7" fillId="0" borderId="1" xfId="26" applyNumberFormat="1" applyFont="1" applyBorder="1" applyAlignment="1">
      <alignment horizontal="center" vertical="center" wrapText="1"/>
      <protection/>
    </xf>
    <xf numFmtId="4" fontId="7" fillId="0" borderId="1" xfId="26" applyNumberFormat="1" applyFont="1" applyBorder="1" applyAlignment="1">
      <alignment horizontal="center" vertical="center" wrapText="1"/>
      <protection/>
    </xf>
    <xf numFmtId="0" fontId="5" fillId="0" borderId="0" xfId="26" applyFont="1" applyAlignment="1">
      <alignment horizontal="center" vertical="center" wrapText="1"/>
      <protection/>
    </xf>
    <xf numFmtId="165" fontId="5" fillId="0" borderId="0" xfId="26" applyNumberFormat="1" applyFont="1" applyAlignment="1">
      <alignment horizontal="center" vertical="center" wrapText="1"/>
      <protection/>
    </xf>
    <xf numFmtId="4" fontId="5" fillId="0" borderId="0" xfId="26" applyNumberFormat="1" applyFont="1" applyAlignment="1">
      <alignment horizontal="center" vertical="center" wrapText="1"/>
      <protection/>
    </xf>
    <xf numFmtId="0" fontId="32" fillId="0" borderId="0" xfId="26" applyFont="1" applyBorder="1" applyAlignment="1">
      <alignment horizontal="center" vertical="center"/>
      <protection/>
    </xf>
    <xf numFmtId="0" fontId="32" fillId="0" borderId="0" xfId="26" applyFont="1" applyBorder="1" applyAlignment="1">
      <alignment vertical="center" wrapText="1"/>
      <protection/>
    </xf>
    <xf numFmtId="165" fontId="32" fillId="0" borderId="0" xfId="26" applyNumberFormat="1" applyFont="1" applyBorder="1" applyAlignment="1">
      <alignment horizontal="right" vertical="center"/>
      <protection/>
    </xf>
    <xf numFmtId="3" fontId="32" fillId="0" borderId="0" xfId="26" applyNumberFormat="1" applyFont="1" applyBorder="1" applyAlignment="1">
      <alignment vertical="center"/>
      <protection/>
    </xf>
    <xf numFmtId="0" fontId="5" fillId="0" borderId="0" xfId="26" applyFont="1" applyBorder="1" applyAlignment="1">
      <alignment vertical="center"/>
      <protection/>
    </xf>
    <xf numFmtId="0" fontId="32" fillId="0" borderId="0" xfId="26" applyFont="1" applyBorder="1" applyAlignment="1">
      <alignment vertical="center"/>
      <protection/>
    </xf>
    <xf numFmtId="0" fontId="8" fillId="0" borderId="0" xfId="26" applyFont="1" applyBorder="1" applyAlignment="1" quotePrefix="1">
      <alignment horizontal="center" vertical="center"/>
      <protection/>
    </xf>
    <xf numFmtId="0" fontId="8" fillId="0" borderId="31" xfId="26" applyFont="1" applyBorder="1" applyAlignment="1">
      <alignment vertical="center"/>
      <protection/>
    </xf>
    <xf numFmtId="165" fontId="8" fillId="0" borderId="31" xfId="26" applyNumberFormat="1" applyFont="1" applyBorder="1" applyAlignment="1">
      <alignment vertical="center"/>
      <protection/>
    </xf>
    <xf numFmtId="4" fontId="8" fillId="0" borderId="31" xfId="26" applyNumberFormat="1" applyFont="1" applyBorder="1" applyAlignment="1">
      <alignment vertical="center"/>
      <protection/>
    </xf>
    <xf numFmtId="165" fontId="8" fillId="0" borderId="31" xfId="26" applyNumberFormat="1" applyFont="1" applyBorder="1" applyAlignment="1">
      <alignment horizontal="right" vertical="center"/>
      <protection/>
    </xf>
    <xf numFmtId="0" fontId="33" fillId="0" borderId="1" xfId="26" applyFont="1" applyBorder="1" applyAlignment="1">
      <alignment horizontal="centerContinuous" vertical="center"/>
      <protection/>
    </xf>
    <xf numFmtId="0" fontId="32" fillId="0" borderId="1" xfId="26" applyFont="1" applyBorder="1" applyAlignment="1">
      <alignment horizontal="centerContinuous" vertical="center"/>
      <protection/>
    </xf>
    <xf numFmtId="165" fontId="33" fillId="0" borderId="1" xfId="26" applyNumberFormat="1" applyFont="1" applyBorder="1" applyAlignment="1">
      <alignment vertical="center"/>
      <protection/>
    </xf>
    <xf numFmtId="0" fontId="24" fillId="0" borderId="0" xfId="26" applyFont="1" applyAlignment="1">
      <alignment vertical="center"/>
      <protection/>
    </xf>
    <xf numFmtId="3" fontId="24" fillId="0" borderId="0" xfId="26" applyNumberFormat="1" applyFont="1" applyAlignment="1">
      <alignment vertical="center"/>
      <protection/>
    </xf>
    <xf numFmtId="3" fontId="24" fillId="0" borderId="0" xfId="26" applyNumberFormat="1" applyFont="1" applyAlignment="1">
      <alignment horizontal="right" vertical="center"/>
      <protection/>
    </xf>
    <xf numFmtId="0" fontId="25" fillId="0" borderId="0" xfId="26" applyFont="1" applyAlignment="1">
      <alignment horizontal="center" vertical="center" wrapText="1"/>
      <protection/>
    </xf>
    <xf numFmtId="3" fontId="24" fillId="0" borderId="31" xfId="26" applyNumberFormat="1" applyFont="1" applyBorder="1" applyAlignment="1">
      <alignment horizontal="right" vertical="center"/>
      <protection/>
    </xf>
    <xf numFmtId="0" fontId="26" fillId="0" borderId="1" xfId="26" applyFont="1" applyBorder="1" applyAlignment="1">
      <alignment horizontal="center" vertical="center" wrapText="1"/>
      <protection/>
    </xf>
    <xf numFmtId="0" fontId="26" fillId="0" borderId="1" xfId="26" applyFont="1" applyBorder="1" applyAlignment="1">
      <alignment horizontal="center" vertical="center"/>
      <protection/>
    </xf>
    <xf numFmtId="3" fontId="26" fillId="0" borderId="1" xfId="26" applyNumberFormat="1" applyFont="1" applyBorder="1" applyAlignment="1">
      <alignment horizontal="center" vertical="center" wrapText="1"/>
      <protection/>
    </xf>
    <xf numFmtId="3" fontId="26" fillId="0" borderId="13" xfId="26" applyNumberFormat="1" applyFont="1" applyBorder="1" applyAlignment="1">
      <alignment horizontal="center" vertical="center" wrapText="1"/>
      <protection/>
    </xf>
    <xf numFmtId="3" fontId="26" fillId="0" borderId="14" xfId="26" applyNumberFormat="1" applyFont="1" applyBorder="1" applyAlignment="1">
      <alignment horizontal="center" vertical="center" wrapText="1"/>
      <protection/>
    </xf>
    <xf numFmtId="0" fontId="26" fillId="0" borderId="34" xfId="26" applyFont="1" applyBorder="1" applyAlignment="1">
      <alignment horizontal="center" vertical="center" wrapText="1"/>
      <protection/>
    </xf>
    <xf numFmtId="0" fontId="26" fillId="0" borderId="34" xfId="26" applyFont="1" applyBorder="1" applyAlignment="1">
      <alignment horizontal="center" vertical="center"/>
      <protection/>
    </xf>
    <xf numFmtId="3" fontId="26" fillId="0" borderId="34" xfId="26" applyNumberFormat="1" applyFont="1" applyBorder="1" applyAlignment="1">
      <alignment horizontal="center" vertical="center" wrapText="1"/>
      <protection/>
    </xf>
    <xf numFmtId="3" fontId="67" fillId="0" borderId="0" xfId="26" applyNumberFormat="1" applyFont="1" applyBorder="1" applyAlignment="1">
      <alignment horizontal="right" vertical="center"/>
      <protection/>
    </xf>
    <xf numFmtId="0" fontId="24" fillId="0" borderId="0" xfId="26" applyFont="1" applyBorder="1" applyAlignment="1">
      <alignment vertical="center"/>
      <protection/>
    </xf>
    <xf numFmtId="3" fontId="67" fillId="0" borderId="0" xfId="26" applyNumberFormat="1" applyFont="1" applyBorder="1" applyAlignment="1">
      <alignment horizontal="right" vertical="center"/>
      <protection/>
    </xf>
    <xf numFmtId="0" fontId="24" fillId="0" borderId="1" xfId="26" applyFont="1" applyBorder="1" applyAlignment="1">
      <alignment vertical="center"/>
      <protection/>
    </xf>
    <xf numFmtId="0" fontId="68" fillId="0" borderId="1" xfId="26" applyFont="1" applyBorder="1" applyAlignment="1">
      <alignment horizontal="center" vertical="center"/>
      <protection/>
    </xf>
    <xf numFmtId="3" fontId="68" fillId="0" borderId="1" xfId="26" applyNumberFormat="1" applyFont="1" applyBorder="1" applyAlignment="1">
      <alignment horizontal="right" vertical="center"/>
      <protection/>
    </xf>
    <xf numFmtId="3" fontId="68" fillId="0" borderId="13" xfId="26" applyNumberFormat="1" applyFont="1" applyBorder="1" applyAlignment="1">
      <alignment horizontal="right" vertical="center"/>
      <protection/>
    </xf>
    <xf numFmtId="3" fontId="68" fillId="0" borderId="14" xfId="26" applyNumberFormat="1" applyFont="1" applyBorder="1" applyAlignment="1">
      <alignment horizontal="right" vertical="center"/>
      <protection/>
    </xf>
    <xf numFmtId="3" fontId="68" fillId="0" borderId="14" xfId="26" applyNumberFormat="1" applyFont="1" applyBorder="1" applyAlignment="1">
      <alignment horizontal="right" vertical="center"/>
      <protection/>
    </xf>
    <xf numFmtId="0" fontId="6" fillId="0" borderId="0" xfId="26" applyFont="1" applyAlignment="1">
      <alignment horizontal="center" vertical="center" wrapText="1"/>
      <protection/>
    </xf>
    <xf numFmtId="49" fontId="67" fillId="0" borderId="0" xfId="26" applyNumberFormat="1" applyFont="1" applyBorder="1" applyAlignment="1">
      <alignment horizontal="center" vertical="center"/>
      <protection/>
    </xf>
    <xf numFmtId="0" fontId="67" fillId="0" borderId="0" xfId="26" applyFont="1" applyBorder="1" applyAlignment="1">
      <alignment vertical="center"/>
      <protection/>
    </xf>
    <xf numFmtId="0" fontId="24" fillId="0" borderId="31" xfId="26" applyFont="1" applyBorder="1" applyAlignment="1">
      <alignment horizontal="center" vertical="center"/>
      <protection/>
    </xf>
    <xf numFmtId="0" fontId="24" fillId="0" borderId="31" xfId="26" applyFont="1" applyBorder="1" applyAlignment="1">
      <alignment vertical="center"/>
      <protection/>
    </xf>
    <xf numFmtId="3" fontId="24" fillId="0" borderId="31" xfId="26" applyNumberFormat="1" applyFont="1" applyBorder="1" applyAlignment="1">
      <alignment horizontal="right" vertical="center"/>
      <protection/>
    </xf>
    <xf numFmtId="0" fontId="68" fillId="0" borderId="13" xfId="26" applyFont="1" applyBorder="1" applyAlignment="1">
      <alignment horizontal="center" vertical="center" wrapText="1"/>
      <protection/>
    </xf>
    <xf numFmtId="0" fontId="68" fillId="0" borderId="14" xfId="26" applyFont="1" applyBorder="1" applyAlignment="1">
      <alignment horizontal="center" vertical="center" wrapText="1"/>
      <protection/>
    </xf>
    <xf numFmtId="3" fontId="68" fillId="0" borderId="1" xfId="26" applyNumberFormat="1" applyFont="1" applyBorder="1" applyAlignment="1">
      <alignment horizontal="right" vertical="center"/>
      <protection/>
    </xf>
    <xf numFmtId="0" fontId="5" fillId="0" borderId="0" xfId="27" applyFont="1" applyAlignment="1">
      <alignment/>
      <protection/>
    </xf>
    <xf numFmtId="0" fontId="5" fillId="0" borderId="0" xfId="27" applyFont="1">
      <alignment/>
      <protection/>
    </xf>
    <xf numFmtId="165" fontId="5" fillId="0" borderId="0" xfId="27" applyNumberFormat="1" applyFont="1" applyAlignment="1">
      <alignment horizontal="right"/>
      <protection/>
    </xf>
    <xf numFmtId="0" fontId="5" fillId="0" borderId="0" xfId="27" applyFont="1" applyAlignment="1">
      <alignment horizontal="center"/>
      <protection/>
    </xf>
    <xf numFmtId="165" fontId="5" fillId="0" borderId="0" xfId="27" applyNumberFormat="1" applyFont="1">
      <alignment/>
      <protection/>
    </xf>
    <xf numFmtId="0" fontId="7" fillId="0" borderId="1" xfId="27" applyFont="1" applyBorder="1" applyAlignment="1">
      <alignment horizontal="center" vertical="center" wrapText="1"/>
      <protection/>
    </xf>
    <xf numFmtId="165" fontId="7" fillId="0" borderId="1" xfId="27" applyNumberFormat="1" applyFont="1" applyBorder="1" applyAlignment="1">
      <alignment horizontal="center" vertical="center" wrapText="1"/>
      <protection/>
    </xf>
    <xf numFmtId="0" fontId="7" fillId="0" borderId="0" xfId="27" applyFont="1" applyAlignment="1">
      <alignment horizontal="center" vertical="center" wrapText="1"/>
      <protection/>
    </xf>
    <xf numFmtId="0" fontId="7" fillId="0" borderId="19" xfId="27" applyFont="1" applyBorder="1" applyAlignment="1">
      <alignment horizontal="center" vertical="center"/>
      <protection/>
    </xf>
    <xf numFmtId="0" fontId="7" fillId="0" borderId="51" xfId="27" applyFont="1" applyBorder="1" applyAlignment="1">
      <alignment vertical="center"/>
      <protection/>
    </xf>
    <xf numFmtId="165" fontId="7" fillId="0" borderId="21" xfId="27" applyNumberFormat="1" applyFont="1" applyBorder="1" applyAlignment="1">
      <alignment vertical="center"/>
      <protection/>
    </xf>
    <xf numFmtId="0" fontId="5" fillId="0" borderId="0" xfId="27" applyFont="1" applyAlignment="1">
      <alignment vertical="center"/>
      <protection/>
    </xf>
    <xf numFmtId="165" fontId="7" fillId="0" borderId="20" xfId="27" applyNumberFormat="1" applyFont="1" applyBorder="1" applyAlignment="1">
      <alignment vertical="center"/>
      <protection/>
    </xf>
    <xf numFmtId="0" fontId="5" fillId="0" borderId="0" xfId="27" applyFont="1" applyBorder="1" applyAlignment="1">
      <alignment vertical="center"/>
      <protection/>
    </xf>
    <xf numFmtId="165" fontId="5" fillId="0" borderId="0" xfId="27" applyNumberFormat="1" applyFont="1" applyBorder="1" applyAlignment="1">
      <alignment vertical="center"/>
      <protection/>
    </xf>
    <xf numFmtId="0" fontId="7" fillId="0" borderId="13" xfId="27" applyFont="1" applyBorder="1" applyAlignment="1">
      <alignment horizontal="center" vertical="center"/>
      <protection/>
    </xf>
    <xf numFmtId="0" fontId="7" fillId="0" borderId="14" xfId="27" applyFont="1" applyBorder="1" applyAlignment="1">
      <alignment vertical="center"/>
      <protection/>
    </xf>
    <xf numFmtId="165" fontId="7" fillId="0" borderId="1" xfId="27" applyNumberFormat="1" applyFont="1" applyBorder="1" applyAlignment="1">
      <alignment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7" fillId="0" borderId="0" xfId="27" applyFont="1" applyBorder="1" applyAlignment="1">
      <alignment vertical="center"/>
      <protection/>
    </xf>
    <xf numFmtId="165" fontId="7" fillId="0" borderId="0" xfId="27" applyNumberFormat="1" applyFont="1" applyBorder="1" applyAlignment="1">
      <alignment vertical="center"/>
      <protection/>
    </xf>
    <xf numFmtId="165" fontId="5" fillId="0" borderId="0" xfId="27" applyNumberFormat="1" applyFont="1" applyAlignment="1">
      <alignment horizontal="right" vertical="center"/>
      <protection/>
    </xf>
    <xf numFmtId="0" fontId="5" fillId="0" borderId="0" xfId="27" applyFont="1" applyAlignment="1">
      <alignment horizontal="center" vertical="center"/>
      <protection/>
    </xf>
    <xf numFmtId="165" fontId="5" fillId="0" borderId="0" xfId="27" applyNumberFormat="1" applyFont="1" applyAlignment="1">
      <alignment vertical="center"/>
      <protection/>
    </xf>
    <xf numFmtId="0" fontId="5" fillId="0" borderId="0" xfId="27" applyFont="1" applyBorder="1" applyAlignment="1">
      <alignment horizontal="center" vertical="center"/>
      <protection/>
    </xf>
    <xf numFmtId="0" fontId="7" fillId="0" borderId="0" xfId="27" applyFont="1" applyAlignment="1">
      <alignment vertical="center"/>
      <protection/>
    </xf>
    <xf numFmtId="0" fontId="7" fillId="0" borderId="13" xfId="27" applyFont="1" applyBorder="1" applyAlignment="1">
      <alignment horizontal="center" vertical="center"/>
      <protection/>
    </xf>
    <xf numFmtId="0" fontId="7" fillId="0" borderId="14" xfId="27" applyFont="1" applyBorder="1" applyAlignment="1">
      <alignment horizontal="center" vertical="center"/>
      <protection/>
    </xf>
    <xf numFmtId="0" fontId="24" fillId="0" borderId="0" xfId="28" applyFont="1" applyAlignment="1">
      <alignment horizontal="left"/>
      <protection/>
    </xf>
    <xf numFmtId="0" fontId="66" fillId="0" borderId="0" xfId="28">
      <alignment/>
      <protection/>
    </xf>
    <xf numFmtId="0" fontId="73" fillId="0" borderId="0" xfId="28" applyFont="1" applyAlignment="1">
      <alignment horizontal="right" vertical="center" wrapText="1"/>
      <protection/>
    </xf>
    <xf numFmtId="0" fontId="24" fillId="0" borderId="0" xfId="28" applyFont="1" applyAlignment="1">
      <alignment horizontal="left" vertical="center" wrapText="1"/>
      <protection/>
    </xf>
    <xf numFmtId="0" fontId="24" fillId="0" borderId="0" xfId="28" applyFont="1" applyAlignment="1">
      <alignment vertical="center" wrapText="1"/>
      <protection/>
    </xf>
    <xf numFmtId="0" fontId="74" fillId="0" borderId="0" xfId="28" applyFont="1" applyAlignment="1">
      <alignment horizontal="center" vertical="center" wrapText="1"/>
      <protection/>
    </xf>
    <xf numFmtId="0" fontId="26" fillId="0" borderId="1" xfId="28" applyFont="1" applyBorder="1" applyAlignment="1">
      <alignment horizontal="center" vertical="center" wrapText="1"/>
      <protection/>
    </xf>
    <xf numFmtId="0" fontId="26" fillId="0" borderId="13" xfId="28" applyFont="1" applyBorder="1" applyAlignment="1">
      <alignment horizontal="center" vertical="center" wrapText="1"/>
      <protection/>
    </xf>
    <xf numFmtId="0" fontId="26" fillId="0" borderId="23" xfId="28" applyFont="1" applyBorder="1" applyAlignment="1">
      <alignment horizontal="center" vertical="center" wrapText="1"/>
      <protection/>
    </xf>
    <xf numFmtId="0" fontId="26" fillId="0" borderId="14" xfId="28" applyFont="1" applyBorder="1" applyAlignment="1">
      <alignment horizontal="center" vertical="center" wrapText="1"/>
      <protection/>
    </xf>
    <xf numFmtId="0" fontId="75" fillId="0" borderId="53" xfId="28" applyFont="1" applyBorder="1" applyAlignment="1">
      <alignment horizontal="left" vertical="center" wrapText="1"/>
      <protection/>
    </xf>
    <xf numFmtId="0" fontId="75" fillId="0" borderId="54" xfId="28" applyFont="1" applyBorder="1" applyAlignment="1">
      <alignment horizontal="left" vertical="center" wrapText="1"/>
      <protection/>
    </xf>
    <xf numFmtId="0" fontId="75" fillId="0" borderId="34" xfId="28" applyFont="1" applyBorder="1" applyAlignment="1">
      <alignment horizontal="left" vertical="center" wrapText="1"/>
      <protection/>
    </xf>
    <xf numFmtId="0" fontId="75" fillId="0" borderId="55" xfId="28" applyFont="1" applyBorder="1" applyAlignment="1">
      <alignment horizontal="left" vertical="center" wrapText="1"/>
      <protection/>
    </xf>
    <xf numFmtId="3" fontId="75" fillId="0" borderId="56" xfId="28" applyNumberFormat="1" applyFont="1" applyBorder="1">
      <alignment/>
      <protection/>
    </xf>
    <xf numFmtId="0" fontId="76" fillId="0" borderId="0" xfId="28" applyFont="1">
      <alignment/>
      <protection/>
    </xf>
    <xf numFmtId="49" fontId="24" fillId="0" borderId="57" xfId="28" applyNumberFormat="1" applyFont="1" applyBorder="1" applyAlignment="1">
      <alignment horizontal="right" vertical="center" wrapText="1"/>
      <protection/>
    </xf>
    <xf numFmtId="0" fontId="24" fillId="0" borderId="58" xfId="28" applyFont="1" applyBorder="1" applyAlignment="1">
      <alignment horizontal="left" vertical="center" wrapText="1"/>
      <protection/>
    </xf>
    <xf numFmtId="0" fontId="24" fillId="0" borderId="0" xfId="28" applyFont="1" applyBorder="1" applyAlignment="1">
      <alignment horizontal="left" vertical="center" wrapText="1"/>
      <protection/>
    </xf>
    <xf numFmtId="0" fontId="24" fillId="0" borderId="47" xfId="28" applyFont="1" applyBorder="1" applyAlignment="1">
      <alignment horizontal="left" vertical="center" wrapText="1"/>
      <protection/>
    </xf>
    <xf numFmtId="3" fontId="24" fillId="0" borderId="59" xfId="28" applyNumberFormat="1" applyFont="1" applyBorder="1">
      <alignment/>
      <protection/>
    </xf>
    <xf numFmtId="49" fontId="24" fillId="0" borderId="58" xfId="28" applyNumberFormat="1" applyFont="1" applyBorder="1" applyAlignment="1">
      <alignment horizontal="left" vertical="center" wrapText="1"/>
      <protection/>
    </xf>
    <xf numFmtId="49" fontId="24" fillId="0" borderId="0" xfId="28" applyNumberFormat="1" applyFont="1" applyBorder="1" applyAlignment="1">
      <alignment horizontal="left" vertical="center" wrapText="1"/>
      <protection/>
    </xf>
    <xf numFmtId="49" fontId="24" fillId="0" borderId="47" xfId="28" applyNumberFormat="1" applyFont="1" applyBorder="1" applyAlignment="1">
      <alignment horizontal="left" vertical="center" wrapText="1"/>
      <protection/>
    </xf>
    <xf numFmtId="0" fontId="24" fillId="0" borderId="58" xfId="28" applyFont="1" applyBorder="1" applyAlignment="1">
      <alignment horizontal="left" vertical="center" wrapText="1"/>
      <protection/>
    </xf>
    <xf numFmtId="0" fontId="24" fillId="0" borderId="0" xfId="28" applyFont="1" applyBorder="1" applyAlignment="1">
      <alignment horizontal="left" vertical="center" wrapText="1"/>
      <protection/>
    </xf>
    <xf numFmtId="0" fontId="24" fillId="0" borderId="47" xfId="28" applyFont="1" applyBorder="1" applyAlignment="1">
      <alignment horizontal="left" vertical="center" wrapText="1"/>
      <protection/>
    </xf>
    <xf numFmtId="49" fontId="26" fillId="0" borderId="60" xfId="28" applyNumberFormat="1" applyFont="1" applyBorder="1" applyAlignment="1">
      <alignment horizontal="left" vertical="center" wrapText="1"/>
      <protection/>
    </xf>
    <xf numFmtId="0" fontId="26" fillId="0" borderId="19" xfId="28" applyFont="1" applyBorder="1" applyAlignment="1">
      <alignment horizontal="left" vertical="center" wrapText="1"/>
      <protection/>
    </xf>
    <xf numFmtId="0" fontId="26" fillId="0" borderId="20" xfId="28" applyFont="1" applyBorder="1" applyAlignment="1">
      <alignment horizontal="left" vertical="center" wrapText="1"/>
      <protection/>
    </xf>
    <xf numFmtId="0" fontId="26" fillId="0" borderId="51" xfId="28" applyFont="1" applyBorder="1" applyAlignment="1">
      <alignment horizontal="left" vertical="center" wrapText="1"/>
      <protection/>
    </xf>
    <xf numFmtId="3" fontId="26" fillId="0" borderId="61" xfId="28" applyNumberFormat="1" applyFont="1" applyBorder="1">
      <alignment/>
      <protection/>
    </xf>
    <xf numFmtId="0" fontId="26" fillId="0" borderId="0" xfId="28" applyFont="1" applyBorder="1" applyAlignment="1">
      <alignment horizontal="left" vertical="center" wrapText="1"/>
      <protection/>
    </xf>
    <xf numFmtId="49" fontId="75" fillId="0" borderId="57" xfId="28" applyNumberFormat="1" applyFont="1" applyBorder="1" applyAlignment="1">
      <alignment horizontal="left" vertical="center" wrapText="1"/>
      <protection/>
    </xf>
    <xf numFmtId="0" fontId="75" fillId="0" borderId="0" xfId="28" applyFont="1" applyBorder="1" applyAlignment="1">
      <alignment horizontal="left" vertical="center" wrapText="1"/>
      <protection/>
    </xf>
    <xf numFmtId="3" fontId="75" fillId="0" borderId="59" xfId="28" applyNumberFormat="1" applyFont="1" applyBorder="1">
      <alignment/>
      <protection/>
    </xf>
    <xf numFmtId="49" fontId="24" fillId="0" borderId="62" xfId="28" applyNumberFormat="1" applyFont="1" applyBorder="1" applyAlignment="1">
      <alignment horizontal="right" vertical="center" wrapText="1"/>
      <protection/>
    </xf>
    <xf numFmtId="3" fontId="24" fillId="0" borderId="52" xfId="28" applyNumberFormat="1" applyFont="1" applyBorder="1">
      <alignment/>
      <protection/>
    </xf>
    <xf numFmtId="0" fontId="26" fillId="0" borderId="21" xfId="28" applyFont="1" applyBorder="1" applyAlignment="1">
      <alignment horizontal="left" vertical="center" wrapText="1"/>
      <protection/>
    </xf>
    <xf numFmtId="0" fontId="66" fillId="0" borderId="0" xfId="28" applyFont="1">
      <alignment/>
      <protection/>
    </xf>
    <xf numFmtId="49" fontId="26" fillId="0" borderId="62" xfId="28" applyNumberFormat="1" applyFont="1" applyBorder="1" applyAlignment="1">
      <alignment horizontal="left" vertical="center" wrapText="1"/>
      <protection/>
    </xf>
    <xf numFmtId="3" fontId="26" fillId="0" borderId="52" xfId="28" applyNumberFormat="1" applyFont="1" applyBorder="1">
      <alignment/>
      <protection/>
    </xf>
    <xf numFmtId="49" fontId="24" fillId="0" borderId="62" xfId="28" applyNumberFormat="1" applyFont="1" applyBorder="1" applyAlignment="1">
      <alignment horizontal="left" vertical="center" wrapText="1"/>
      <protection/>
    </xf>
    <xf numFmtId="0" fontId="24" fillId="0" borderId="0" xfId="28" applyFont="1" applyAlignment="1">
      <alignment horizontal="left" vertical="center" wrapText="1"/>
      <protection/>
    </xf>
    <xf numFmtId="0" fontId="66" fillId="0" borderId="52" xfId="28" applyBorder="1">
      <alignment/>
      <protection/>
    </xf>
    <xf numFmtId="49" fontId="24" fillId="0" borderId="1" xfId="28" applyNumberFormat="1" applyFont="1" applyBorder="1" applyAlignment="1">
      <alignment horizontal="left" vertical="center" wrapText="1"/>
      <protection/>
    </xf>
    <xf numFmtId="0" fontId="26" fillId="0" borderId="1" xfId="28" applyFont="1" applyBorder="1" applyAlignment="1">
      <alignment horizontal="center" vertical="center" wrapText="1"/>
      <protection/>
    </xf>
    <xf numFmtId="3" fontId="26" fillId="0" borderId="14" xfId="28" applyNumberFormat="1" applyFont="1" applyBorder="1">
      <alignment/>
      <protection/>
    </xf>
    <xf numFmtId="49" fontId="24" fillId="0" borderId="0" xfId="28" applyNumberFormat="1" applyFont="1" applyAlignment="1">
      <alignment horizontal="left" vertical="center" wrapText="1"/>
      <protection/>
    </xf>
    <xf numFmtId="0" fontId="24" fillId="0" borderId="0" xfId="28" applyFont="1">
      <alignment/>
      <protection/>
    </xf>
    <xf numFmtId="0" fontId="24" fillId="0" borderId="0" xfId="25" applyFont="1" applyAlignment="1">
      <alignment horizontal="left" vertical="center" wrapText="1"/>
      <protection/>
    </xf>
    <xf numFmtId="0" fontId="22" fillId="0" borderId="0" xfId="25">
      <alignment/>
      <protection/>
    </xf>
    <xf numFmtId="0" fontId="73" fillId="0" borderId="0" xfId="25" applyFont="1" applyAlignment="1">
      <alignment horizontal="right" vertical="center" wrapText="1"/>
      <protection/>
    </xf>
    <xf numFmtId="0" fontId="73" fillId="0" borderId="0" xfId="25" applyFont="1" applyAlignment="1">
      <alignment vertical="center" wrapText="1"/>
      <protection/>
    </xf>
    <xf numFmtId="0" fontId="74" fillId="0" borderId="0" xfId="25" applyFont="1" applyAlignment="1">
      <alignment horizontal="center" vertical="center" wrapText="1"/>
      <protection/>
    </xf>
    <xf numFmtId="3" fontId="24" fillId="0" borderId="0" xfId="25" applyNumberFormat="1" applyFont="1" applyAlignment="1">
      <alignment horizontal="right"/>
      <protection/>
    </xf>
    <xf numFmtId="0" fontId="26" fillId="0" borderId="1" xfId="25" applyFont="1" applyBorder="1" applyAlignment="1">
      <alignment horizontal="center" vertical="center" wrapText="1"/>
      <protection/>
    </xf>
    <xf numFmtId="0" fontId="26" fillId="0" borderId="13" xfId="25" applyFont="1" applyBorder="1" applyAlignment="1">
      <alignment horizontal="center" vertical="center" wrapText="1"/>
      <protection/>
    </xf>
    <xf numFmtId="0" fontId="26" fillId="0" borderId="23" xfId="25" applyFont="1" applyBorder="1" applyAlignment="1">
      <alignment horizontal="center" vertical="center" wrapText="1"/>
      <protection/>
    </xf>
    <xf numFmtId="3" fontId="26" fillId="0" borderId="1" xfId="25" applyNumberFormat="1" applyFont="1" applyBorder="1" applyAlignment="1">
      <alignment horizontal="center" vertical="center" wrapText="1"/>
      <protection/>
    </xf>
    <xf numFmtId="0" fontId="75" fillId="0" borderId="53" xfId="25" applyFont="1" applyBorder="1" applyAlignment="1">
      <alignment horizontal="left" vertical="center" wrapText="1"/>
      <protection/>
    </xf>
    <xf numFmtId="0" fontId="75" fillId="0" borderId="54" xfId="25" applyFont="1" applyBorder="1" applyAlignment="1">
      <alignment horizontal="left" vertical="center" wrapText="1"/>
      <protection/>
    </xf>
    <xf numFmtId="0" fontId="75" fillId="0" borderId="34" xfId="25" applyFont="1" applyBorder="1" applyAlignment="1">
      <alignment horizontal="left" vertical="center" wrapText="1"/>
      <protection/>
    </xf>
    <xf numFmtId="3" fontId="75" fillId="0" borderId="56" xfId="25" applyNumberFormat="1" applyFont="1" applyBorder="1" applyAlignment="1">
      <alignment horizontal="right"/>
      <protection/>
    </xf>
    <xf numFmtId="0" fontId="75" fillId="0" borderId="57" xfId="25" applyFont="1" applyBorder="1" applyAlignment="1">
      <alignment horizontal="left" vertical="center" wrapText="1"/>
      <protection/>
    </xf>
    <xf numFmtId="0" fontId="75" fillId="0" borderId="58" xfId="25" applyFont="1" applyBorder="1" applyAlignment="1">
      <alignment horizontal="left" vertical="center" wrapText="1"/>
      <protection/>
    </xf>
    <xf numFmtId="0" fontId="75" fillId="0" borderId="0" xfId="25" applyFont="1" applyBorder="1" applyAlignment="1">
      <alignment horizontal="left" vertical="center" wrapText="1"/>
      <protection/>
    </xf>
    <xf numFmtId="3" fontId="75" fillId="0" borderId="59" xfId="25" applyNumberFormat="1" applyFont="1" applyBorder="1" applyAlignment="1">
      <alignment horizontal="right"/>
      <protection/>
    </xf>
    <xf numFmtId="49" fontId="24" fillId="0" borderId="57" xfId="25" applyNumberFormat="1" applyFont="1" applyBorder="1" applyAlignment="1">
      <alignment horizontal="right" vertical="center" wrapText="1"/>
      <protection/>
    </xf>
    <xf numFmtId="0" fontId="24" fillId="0" borderId="58" xfId="25" applyFont="1" applyBorder="1" applyAlignment="1">
      <alignment horizontal="left" vertical="center" wrapText="1"/>
      <protection/>
    </xf>
    <xf numFmtId="0" fontId="24" fillId="0" borderId="0" xfId="25" applyFont="1" applyBorder="1" applyAlignment="1">
      <alignment horizontal="left" vertical="center" wrapText="1"/>
      <protection/>
    </xf>
    <xf numFmtId="3" fontId="24" fillId="0" borderId="59" xfId="25" applyNumberFormat="1" applyFont="1" applyBorder="1" applyAlignment="1">
      <alignment horizontal="right" vertical="center" wrapText="1"/>
      <protection/>
    </xf>
    <xf numFmtId="49" fontId="24" fillId="0" borderId="58" xfId="25" applyNumberFormat="1" applyFont="1" applyBorder="1" applyAlignment="1">
      <alignment horizontal="left" vertical="center" wrapText="1"/>
      <protection/>
    </xf>
    <xf numFmtId="49" fontId="24" fillId="0" borderId="0" xfId="25" applyNumberFormat="1" applyFont="1" applyBorder="1" applyAlignment="1">
      <alignment horizontal="left" vertical="center" wrapText="1"/>
      <protection/>
    </xf>
    <xf numFmtId="3" fontId="24" fillId="0" borderId="59" xfId="25" applyNumberFormat="1" applyFont="1" applyBorder="1" applyAlignment="1">
      <alignment horizontal="right"/>
      <protection/>
    </xf>
    <xf numFmtId="49" fontId="24" fillId="0" borderId="0" xfId="25" applyNumberFormat="1" applyFont="1" applyBorder="1" applyAlignment="1">
      <alignment horizontal="left" vertical="center" wrapText="1"/>
      <protection/>
    </xf>
    <xf numFmtId="49" fontId="24" fillId="0" borderId="57" xfId="25" applyNumberFormat="1" applyFont="1" applyBorder="1" applyAlignment="1">
      <alignment horizontal="left" vertical="center" wrapText="1"/>
      <protection/>
    </xf>
    <xf numFmtId="0" fontId="24" fillId="0" borderId="0" xfId="25" applyFont="1" applyBorder="1" applyAlignment="1">
      <alignment horizontal="left" vertical="center" wrapText="1"/>
      <protection/>
    </xf>
    <xf numFmtId="49" fontId="27" fillId="0" borderId="57" xfId="25" applyNumberFormat="1" applyFont="1" applyBorder="1" applyAlignment="1">
      <alignment horizontal="right" vertical="center" wrapText="1"/>
      <protection/>
    </xf>
    <xf numFmtId="0" fontId="27" fillId="0" borderId="58" xfId="25" applyFont="1" applyBorder="1" applyAlignment="1">
      <alignment horizontal="left" vertical="center" wrapText="1"/>
      <protection/>
    </xf>
    <xf numFmtId="0" fontId="27" fillId="0" borderId="0" xfId="25" applyFont="1" applyBorder="1" applyAlignment="1">
      <alignment horizontal="left" vertical="center" wrapText="1"/>
      <protection/>
    </xf>
    <xf numFmtId="3" fontId="27" fillId="0" borderId="59" xfId="25" applyNumberFormat="1" applyFont="1" applyBorder="1" applyAlignment="1">
      <alignment horizontal="right"/>
      <protection/>
    </xf>
    <xf numFmtId="3" fontId="24" fillId="0" borderId="59" xfId="25" applyNumberFormat="1" applyFont="1" applyFill="1" applyBorder="1" applyAlignment="1">
      <alignment horizontal="right" vertical="center" wrapText="1"/>
      <protection/>
    </xf>
    <xf numFmtId="3" fontId="22" fillId="0" borderId="0" xfId="25" applyNumberFormat="1">
      <alignment/>
      <protection/>
    </xf>
    <xf numFmtId="0" fontId="24" fillId="0" borderId="47" xfId="25" applyFont="1" applyBorder="1" applyAlignment="1">
      <alignment horizontal="left" vertical="center" wrapText="1"/>
      <protection/>
    </xf>
    <xf numFmtId="49" fontId="26" fillId="0" borderId="60" xfId="25" applyNumberFormat="1" applyFont="1" applyBorder="1" applyAlignment="1">
      <alignment horizontal="left" vertical="center" wrapText="1"/>
      <protection/>
    </xf>
    <xf numFmtId="0" fontId="26" fillId="0" borderId="19" xfId="25" applyFont="1" applyBorder="1" applyAlignment="1">
      <alignment horizontal="left" vertical="center" wrapText="1"/>
      <protection/>
    </xf>
    <xf numFmtId="0" fontId="26" fillId="0" borderId="20" xfId="25" applyFont="1" applyBorder="1" applyAlignment="1">
      <alignment horizontal="left" vertical="center" wrapText="1"/>
      <protection/>
    </xf>
    <xf numFmtId="3" fontId="26" fillId="0" borderId="61" xfId="25" applyNumberFormat="1" applyFont="1" applyBorder="1" applyAlignment="1">
      <alignment horizontal="right" vertical="center" wrapText="1"/>
      <protection/>
    </xf>
    <xf numFmtId="0" fontId="26" fillId="0" borderId="0" xfId="25" applyFont="1" applyBorder="1" applyAlignment="1">
      <alignment horizontal="left" vertical="center" wrapText="1"/>
      <protection/>
    </xf>
    <xf numFmtId="49" fontId="75" fillId="0" borderId="57" xfId="25" applyNumberFormat="1" applyFont="1" applyBorder="1" applyAlignment="1">
      <alignment horizontal="left" vertical="center" wrapText="1"/>
      <protection/>
    </xf>
    <xf numFmtId="0" fontId="75" fillId="0" borderId="0" xfId="25" applyFont="1" applyBorder="1" applyAlignment="1">
      <alignment horizontal="left" vertical="center" wrapText="1"/>
      <protection/>
    </xf>
    <xf numFmtId="49" fontId="24" fillId="0" borderId="62" xfId="25" applyNumberFormat="1" applyFont="1" applyBorder="1" applyAlignment="1">
      <alignment horizontal="right" vertical="center" wrapText="1"/>
      <protection/>
    </xf>
    <xf numFmtId="0" fontId="24" fillId="0" borderId="58" xfId="25" applyFont="1" applyBorder="1" applyAlignment="1">
      <alignment horizontal="left" vertical="center" wrapText="1"/>
      <protection/>
    </xf>
    <xf numFmtId="0" fontId="24" fillId="0" borderId="47" xfId="25" applyFont="1" applyBorder="1" applyAlignment="1">
      <alignment horizontal="left" vertical="center" wrapText="1"/>
      <protection/>
    </xf>
    <xf numFmtId="3" fontId="24" fillId="0" borderId="52" xfId="25" applyNumberFormat="1" applyFont="1" applyBorder="1" applyAlignment="1">
      <alignment horizontal="right"/>
      <protection/>
    </xf>
    <xf numFmtId="49" fontId="26" fillId="0" borderId="63" xfId="25" applyNumberFormat="1" applyFont="1" applyBorder="1" applyAlignment="1">
      <alignment horizontal="left" vertical="center" wrapText="1"/>
      <protection/>
    </xf>
    <xf numFmtId="0" fontId="26" fillId="0" borderId="51" xfId="25" applyFont="1" applyBorder="1" applyAlignment="1">
      <alignment horizontal="left" vertical="center" wrapText="1"/>
      <protection/>
    </xf>
    <xf numFmtId="3" fontId="26" fillId="0" borderId="64" xfId="25" applyNumberFormat="1" applyFont="1" applyBorder="1" applyAlignment="1">
      <alignment horizontal="right" vertical="center" wrapText="1"/>
      <protection/>
    </xf>
    <xf numFmtId="0" fontId="75" fillId="0" borderId="58" xfId="25" applyFont="1" applyBorder="1" applyAlignment="1">
      <alignment horizontal="left" vertical="center" wrapText="1"/>
      <protection/>
    </xf>
    <xf numFmtId="0" fontId="75" fillId="0" borderId="47" xfId="25" applyFont="1" applyBorder="1" applyAlignment="1">
      <alignment horizontal="left" vertical="center" wrapText="1"/>
      <protection/>
    </xf>
    <xf numFmtId="3" fontId="75" fillId="0" borderId="52" xfId="25" applyNumberFormat="1" applyFont="1" applyBorder="1" applyAlignment="1">
      <alignment horizontal="right"/>
      <protection/>
    </xf>
    <xf numFmtId="0" fontId="75" fillId="0" borderId="47" xfId="25" applyFont="1" applyBorder="1" applyAlignment="1">
      <alignment horizontal="left" vertical="center" wrapText="1"/>
      <protection/>
    </xf>
    <xf numFmtId="49" fontId="24" fillId="0" borderId="47" xfId="25" applyNumberFormat="1" applyFont="1" applyBorder="1" applyAlignment="1">
      <alignment horizontal="left" vertical="center" wrapText="1"/>
      <protection/>
    </xf>
    <xf numFmtId="3" fontId="24" fillId="0" borderId="52" xfId="25" applyNumberFormat="1" applyFont="1" applyBorder="1" applyAlignment="1">
      <alignment horizontal="right" vertical="center" wrapText="1"/>
      <protection/>
    </xf>
    <xf numFmtId="3" fontId="24" fillId="0" borderId="52" xfId="25" applyNumberFormat="1" applyFont="1" applyFill="1" applyBorder="1" applyAlignment="1">
      <alignment horizontal="right" vertical="center" wrapText="1"/>
      <protection/>
    </xf>
    <xf numFmtId="49" fontId="26" fillId="0" borderId="62" xfId="25" applyNumberFormat="1" applyFont="1" applyBorder="1" applyAlignment="1">
      <alignment horizontal="left" vertical="center" wrapText="1"/>
      <protection/>
    </xf>
    <xf numFmtId="0" fontId="26" fillId="0" borderId="58" xfId="25" applyFont="1" applyBorder="1" applyAlignment="1">
      <alignment horizontal="left" vertical="center" wrapText="1"/>
      <protection/>
    </xf>
    <xf numFmtId="0" fontId="26" fillId="0" borderId="47" xfId="25" applyFont="1" applyBorder="1" applyAlignment="1">
      <alignment horizontal="left" vertical="center" wrapText="1"/>
      <protection/>
    </xf>
    <xf numFmtId="3" fontId="75" fillId="0" borderId="52" xfId="25" applyNumberFormat="1" applyFont="1" applyBorder="1" applyAlignment="1">
      <alignment horizontal="right" vertical="center" wrapText="1"/>
      <protection/>
    </xf>
    <xf numFmtId="3" fontId="75" fillId="0" borderId="59" xfId="25" applyNumberFormat="1" applyFont="1" applyBorder="1" applyAlignment="1">
      <alignment horizontal="right" vertical="center" wrapText="1"/>
      <protection/>
    </xf>
    <xf numFmtId="49" fontId="24" fillId="0" borderId="13" xfId="25" applyNumberFormat="1" applyFont="1" applyBorder="1" applyAlignment="1">
      <alignment horizontal="left" vertical="center" wrapText="1"/>
      <protection/>
    </xf>
    <xf numFmtId="3" fontId="26" fillId="0" borderId="22" xfId="25" applyNumberFormat="1" applyFont="1" applyBorder="1" applyAlignment="1">
      <alignment horizontal="right" vertical="center" wrapText="1"/>
      <protection/>
    </xf>
    <xf numFmtId="0" fontId="26" fillId="0" borderId="0" xfId="25" applyFont="1" applyBorder="1" applyAlignment="1">
      <alignment horizontal="center" vertical="center" wrapText="1"/>
      <protection/>
    </xf>
    <xf numFmtId="3" fontId="26" fillId="0" borderId="0" xfId="25" applyNumberFormat="1" applyFont="1" applyBorder="1" applyAlignment="1">
      <alignment horizontal="right" vertical="center" wrapText="1"/>
      <protection/>
    </xf>
    <xf numFmtId="0" fontId="24" fillId="0" borderId="0" xfId="25" applyFont="1" applyAlignment="1">
      <alignment horizontal="left" vertical="center" wrapText="1"/>
      <protection/>
    </xf>
    <xf numFmtId="0" fontId="24" fillId="0" borderId="0" xfId="25" applyFont="1">
      <alignment/>
      <protection/>
    </xf>
    <xf numFmtId="0" fontId="0" fillId="0" borderId="0" xfId="24">
      <alignment/>
      <protection/>
    </xf>
    <xf numFmtId="0" fontId="5" fillId="0" borderId="0" xfId="19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5" fillId="0" borderId="0" xfId="19" applyFont="1" applyAlignment="1">
      <alignment horizontal="right" vertical="center"/>
      <protection/>
    </xf>
    <xf numFmtId="0" fontId="5" fillId="0" borderId="0" xfId="19" applyFont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13" xfId="19" applyFont="1" applyBorder="1" applyAlignment="1">
      <alignment horizontal="center" vertical="center" wrapText="1"/>
      <protection/>
    </xf>
    <xf numFmtId="0" fontId="7" fillId="0" borderId="14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Alignment="1">
      <alignment vertical="center" wrapText="1"/>
      <protection/>
    </xf>
  </cellXfs>
  <cellStyles count="18">
    <cellStyle name="Normal" xfId="0"/>
    <cellStyle name="Comma" xfId="15"/>
    <cellStyle name="Comma [0]" xfId="16"/>
    <cellStyle name="Hyperlink" xfId="17"/>
    <cellStyle name="Followed Hyperlink" xfId="18"/>
    <cellStyle name="Normál_függelék (1)" xfId="19"/>
    <cellStyle name="Normál_kimutatás (2)" xfId="20"/>
    <cellStyle name="Normál_kimutatás (2a)" xfId="21"/>
    <cellStyle name="Normál_kimutatás (3a  3b 3c)" xfId="22"/>
    <cellStyle name="Normál_kimutatás (4)" xfId="23"/>
    <cellStyle name="Normál_Mellékletek (b-k-m, 4-11.m.,1-4.ábr.)" xfId="24"/>
    <cellStyle name="Normál_táblázat (3b)" xfId="25"/>
    <cellStyle name="Normál_táblázatok (1-1a)" xfId="26"/>
    <cellStyle name="Normál_táblázatok (2abcd)" xfId="27"/>
    <cellStyle name="Normál_táblázatok (3a)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Bevételek alakulása 2007. évben </a:t>
            </a:r>
            <a:r>
              <a:rPr lang="en-US" cap="none" sz="1300" b="0" i="0" u="none" baseline="0"/>
              <a:t>
(eredeti előirányzat)</a:t>
            </a:r>
          </a:p>
        </c:rich>
      </c:tx>
      <c:layout>
        <c:manualLayout>
          <c:xMode val="factor"/>
          <c:yMode val="factor"/>
          <c:x val="0.00825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25"/>
          <c:y val="0.246"/>
          <c:w val="0.6385"/>
          <c:h val="0.3377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C0C0FF"/>
              </a:solidFill>
            </c:spPr>
          </c:dPt>
          <c:dPt>
            <c:idx val="4"/>
            <c:spPr>
              <a:pattFill prst="lgGri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C0"/>
              </a:solidFill>
            </c:spPr>
          </c:dPt>
          <c:dPt>
            <c:idx val="8"/>
            <c:spPr>
              <a:pattFill prst="dkHorz">
                <a:fgClr>
                  <a:srgbClr val="9966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'!$A$3:$A$11</c:f>
              <c:strCache>
                <c:ptCount val="9"/>
                <c:pt idx="0">
                  <c:v>Saját bevételek (35,46%)</c:v>
                </c:pt>
                <c:pt idx="1">
                  <c:v>Átengedett központi adók (17,88%)</c:v>
                </c:pt>
                <c:pt idx="2">
                  <c:v>Központi költségvetési támogatás (25,64%)</c:v>
                </c:pt>
                <c:pt idx="3">
                  <c:v>Támogatásértékű bevételek (1,61%)</c:v>
                </c:pt>
                <c:pt idx="4">
                  <c:v>Felhalmozási célra nyújtott támogatási kölcsön visszatérülése (0,17%)</c:v>
                </c:pt>
                <c:pt idx="5">
                  <c:v>Heves Megyei Regionális Hulladékgazdálkodási Társulás (0,03%)</c:v>
                </c:pt>
                <c:pt idx="6">
                  <c:v>Helyi kisebbségi önkormányzatok (0,00%)</c:v>
                </c:pt>
                <c:pt idx="7">
                  <c:v>Előző évi pénzmaradvány (9,18%)</c:v>
                </c:pt>
                <c:pt idx="8">
                  <c:v>Hitel (10,04%)</c:v>
                </c:pt>
              </c:strCache>
            </c:strRef>
          </c:cat>
          <c:val>
            <c:numRef>
              <c:f>'[1]ábrák adatai '!$B$3:$B$11</c:f>
              <c:numCache>
                <c:ptCount val="9"/>
                <c:pt idx="0">
                  <c:v>5409868</c:v>
                </c:pt>
                <c:pt idx="1">
                  <c:v>2727203</c:v>
                </c:pt>
                <c:pt idx="2">
                  <c:v>3911003</c:v>
                </c:pt>
                <c:pt idx="3">
                  <c:v>246050</c:v>
                </c:pt>
                <c:pt idx="4">
                  <c:v>25680</c:v>
                </c:pt>
                <c:pt idx="5">
                  <c:v>4520</c:v>
                </c:pt>
                <c:pt idx="6">
                  <c:v>95</c:v>
                </c:pt>
                <c:pt idx="7">
                  <c:v>1400000</c:v>
                </c:pt>
                <c:pt idx="8">
                  <c:v>1531660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5525"/>
          <c:w val="0.85075"/>
          <c:h val="0.3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Tervezett kiadások összetétele 2007. évben</a:t>
            </a:r>
            <a:r>
              <a:rPr lang="en-US" cap="none" sz="1175" b="0" i="0" u="none" baseline="0"/>
              <a:t> 
(eredeti előirányzat)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2115"/>
          <c:w val="0.7055"/>
          <c:h val="0.3257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onfetti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8"/>
            <c:spPr>
              <a:pattFill prst="lgGri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solidFill>
                <a:srgbClr val="802060"/>
              </a:solidFill>
            </c:spPr>
          </c:dPt>
          <c:dPt>
            <c:idx val="10"/>
            <c:spPr>
              <a:solidFill>
                <a:srgbClr val="FFFF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'!$A$28:$A$38</c:f>
              <c:strCache>
                <c:ptCount val="11"/>
                <c:pt idx="0">
                  <c:v>Önkormányzati költségvetési szervek kiadásai /működési, beruházási, felújítási/ (49,75%)</c:v>
                </c:pt>
                <c:pt idx="1">
                  <c:v>Polgármesteri Hivatal működési költségvetés (19,44%)</c:v>
                </c:pt>
                <c:pt idx="2">
                  <c:v>Polgármesteri Hivatal felújítási kiadásai (1,23%)</c:v>
                </c:pt>
                <c:pt idx="3">
                  <c:v>Polgármesteri Hivatal beruházások kiadásai (5,43%)</c:v>
                </c:pt>
                <c:pt idx="4">
                  <c:v>Polgármesteri Hivatal egyéb kiadásai /vagyoni, pénzügyi/ (3,10%)</c:v>
                </c:pt>
                <c:pt idx="5">
                  <c:v>Heves Megyei Regionális Hulladékgazdálkodási Társulás (0,04%)</c:v>
                </c:pt>
                <c:pt idx="6">
                  <c:v>Helyi kisebbségi önkormányzatok működési költségvetése (0,07%)</c:v>
                </c:pt>
                <c:pt idx="7">
                  <c:v>Felhalmozási célra átadott pénzeszközök és támogatásértékű kiadások  (1,11%)</c:v>
                </c:pt>
                <c:pt idx="8">
                  <c:v>Hitelek, kölcsönök nyújtása és törlesztése (3,88%)</c:v>
                </c:pt>
                <c:pt idx="9">
                  <c:v>Tartalékok (6,79%)</c:v>
                </c:pt>
                <c:pt idx="10">
                  <c:v>Pénzmaradványi tartalék (9,18%)</c:v>
                </c:pt>
              </c:strCache>
            </c:strRef>
          </c:cat>
          <c:val>
            <c:numRef>
              <c:f>'[1]ábrák adatai '!$B$28:$B$38</c:f>
              <c:numCache>
                <c:ptCount val="11"/>
                <c:pt idx="0">
                  <c:v>7589389</c:v>
                </c:pt>
                <c:pt idx="1">
                  <c:v>2966389</c:v>
                </c:pt>
                <c:pt idx="2">
                  <c:v>187989</c:v>
                </c:pt>
                <c:pt idx="3">
                  <c:v>827657</c:v>
                </c:pt>
                <c:pt idx="4">
                  <c:v>472372</c:v>
                </c:pt>
                <c:pt idx="5">
                  <c:v>5659</c:v>
                </c:pt>
                <c:pt idx="6">
                  <c:v>11255</c:v>
                </c:pt>
                <c:pt idx="7">
                  <c:v>168700</c:v>
                </c:pt>
                <c:pt idx="8">
                  <c:v>591442</c:v>
                </c:pt>
                <c:pt idx="9">
                  <c:v>1035227</c:v>
                </c:pt>
                <c:pt idx="10">
                  <c:v>1400000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"/>
          <c:y val="0.5975"/>
          <c:w val="0.8955"/>
          <c:h val="0.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Költségvetési szervek kiadásainak megoszlása 2006. évben
</a:t>
            </a:r>
            <a:r>
              <a:rPr lang="en-US" cap="none" sz="1150" b="0" i="0" u="none" baseline="0"/>
              <a:t> (eredeti előirányzat)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2315"/>
          <c:w val="0.6435"/>
          <c:h val="0.407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C0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'!$A$71:$A$77</c:f>
              <c:strCache>
                <c:ptCount val="7"/>
                <c:pt idx="0">
                  <c:v>Személyi jellegű kiadások (59,28%)</c:v>
                </c:pt>
                <c:pt idx="1">
                  <c:v>Munkaadókat terhelő járulékok (19,16%)</c:v>
                </c:pt>
                <c:pt idx="2">
                  <c:v>Dologi jellegű kiadások (20,14%)</c:v>
                </c:pt>
                <c:pt idx="3">
                  <c:v>Ellátottak pénzbeli juttatásai (0,15%)</c:v>
                </c:pt>
                <c:pt idx="4">
                  <c:v>Speciális célú támogatások (0,16%)</c:v>
                </c:pt>
                <c:pt idx="5">
                  <c:v>Beruházási kiadások (0,52%)</c:v>
                </c:pt>
                <c:pt idx="6">
                  <c:v>Felújítás (0,59%)</c:v>
                </c:pt>
              </c:strCache>
            </c:strRef>
          </c:cat>
          <c:val>
            <c:numRef>
              <c:f>'[1]ábrák adatai '!$B$71:$B$77</c:f>
              <c:numCache>
                <c:ptCount val="7"/>
                <c:pt idx="0">
                  <c:v>4499327</c:v>
                </c:pt>
                <c:pt idx="1">
                  <c:v>1454139</c:v>
                </c:pt>
                <c:pt idx="2">
                  <c:v>1528450</c:v>
                </c:pt>
                <c:pt idx="3">
                  <c:v>11279</c:v>
                </c:pt>
                <c:pt idx="4">
                  <c:v>12016</c:v>
                </c:pt>
                <c:pt idx="5">
                  <c:v>39145</c:v>
                </c:pt>
                <c:pt idx="6">
                  <c:v>45033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"/>
          <c:y val="0.65825"/>
          <c:w val="0.78425"/>
          <c:h val="0.3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Önkormányzat kiadásainak megoszlása a 2006. évben 
</a:t>
            </a:r>
            <a:r>
              <a:rPr lang="en-US" cap="none" sz="1175" b="0" i="0" u="none" baseline="0"/>
              <a:t>(eredeti előirányzat)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2285"/>
          <c:w val="0.6605"/>
          <c:h val="0.3165"/>
        </c:manualLayout>
      </c:layout>
      <c:pie3DChart>
        <c:varyColors val="0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C0"/>
                </a:fgClr>
                <a:bgClr>
                  <a:srgbClr val="FF00FF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pattFill prst="horzBrick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Grid">
                <a:fgClr>
                  <a:srgbClr val="A6CAF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'!$A$57:$A$66</c:f>
              <c:strCache>
                <c:ptCount val="10"/>
                <c:pt idx="0">
                  <c:v>Személyi jellegű kiadások (35,82%)</c:v>
                </c:pt>
                <c:pt idx="1">
                  <c:v>Munkaadókat terhelő járulékok (11,49%)</c:v>
                </c:pt>
                <c:pt idx="2">
                  <c:v>Dologi jellegű kiadások (20,21%)</c:v>
                </c:pt>
                <c:pt idx="3">
                  <c:v>Ellátottak pénzbeli juttatásai (0,07%)</c:v>
                </c:pt>
                <c:pt idx="4">
                  <c:v>Speciális célú támogatások (4,27%)</c:v>
                </c:pt>
                <c:pt idx="5">
                  <c:v>Beruházási kiadások (6,04%)</c:v>
                </c:pt>
                <c:pt idx="6">
                  <c:v>Felújítás (1,56%)</c:v>
                </c:pt>
                <c:pt idx="7">
                  <c:v>Egyéb felhalmozási célú kiadások (1,62%)</c:v>
                </c:pt>
                <c:pt idx="8">
                  <c:v>Hitelek törlesztése (2,96%)</c:v>
                </c:pt>
                <c:pt idx="9">
                  <c:v>Tartalékok (15,96%)</c:v>
                </c:pt>
              </c:strCache>
            </c:strRef>
          </c:cat>
          <c:val>
            <c:numRef>
              <c:f>'[1]ábrák adatai '!$B$57:$B$66</c:f>
              <c:numCache>
                <c:ptCount val="10"/>
                <c:pt idx="0">
                  <c:v>5464334</c:v>
                </c:pt>
                <c:pt idx="1">
                  <c:v>1752833</c:v>
                </c:pt>
                <c:pt idx="2">
                  <c:v>3082925</c:v>
                </c:pt>
                <c:pt idx="3">
                  <c:v>11279</c:v>
                </c:pt>
                <c:pt idx="4">
                  <c:v>651570</c:v>
                </c:pt>
                <c:pt idx="5">
                  <c:v>921221</c:v>
                </c:pt>
                <c:pt idx="6">
                  <c:v>238174</c:v>
                </c:pt>
                <c:pt idx="7">
                  <c:v>246400</c:v>
                </c:pt>
                <c:pt idx="8">
                  <c:v>452116</c:v>
                </c:pt>
                <c:pt idx="9">
                  <c:v>2435227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0225"/>
          <c:w val="0.7095"/>
          <c:h val="0.3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1</xdr:col>
      <xdr:colOff>3333750</xdr:colOff>
      <xdr:row>5</xdr:row>
      <xdr:rowOff>114300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57150" y="704850"/>
          <a:ext cx="3457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114300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5772150" y="657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1993. évi 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123825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5772150" y="6572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1994.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152400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5772150" y="657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1995.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161925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772150" y="657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1996.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161925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5772150" y="657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1997.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152400</xdr:rowOff>
    </xdr:to>
    <xdr:sp>
      <xdr:nvSpPr>
        <xdr:cNvPr id="7" name="TextBox 22"/>
        <xdr:cNvSpPr txBox="1">
          <a:spLocks noChangeArrowheads="1"/>
        </xdr:cNvSpPr>
      </xdr:nvSpPr>
      <xdr:spPr>
        <a:xfrm>
          <a:off x="5772150" y="657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1998. évi 
tény</a:t>
          </a:r>
        </a:p>
      </xdr:txBody>
    </xdr:sp>
    <xdr:clientData/>
  </xdr:twoCellAnchor>
  <xdr:twoCellAnchor>
    <xdr:from>
      <xdr:col>11</xdr:col>
      <xdr:colOff>57150</xdr:colOff>
      <xdr:row>4</xdr:row>
      <xdr:rowOff>38100</xdr:rowOff>
    </xdr:from>
    <xdr:to>
      <xdr:col>12</xdr:col>
      <xdr:colOff>3314700</xdr:colOff>
      <xdr:row>5</xdr:row>
      <xdr:rowOff>123825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2601575" y="676275"/>
          <a:ext cx="3438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114300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17097375" y="657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1993. évi 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114300</xdr:rowOff>
    </xdr:to>
    <xdr:sp>
      <xdr:nvSpPr>
        <xdr:cNvPr id="10" name="TextBox 26"/>
        <xdr:cNvSpPr txBox="1">
          <a:spLocks noChangeArrowheads="1"/>
        </xdr:cNvSpPr>
      </xdr:nvSpPr>
      <xdr:spPr>
        <a:xfrm>
          <a:off x="17097375" y="657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1994. évi 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171450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17097375" y="6572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1995. évi 
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152400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17097375" y="657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1996. évi 
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142875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17097375" y="657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1997. évi 
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161925</xdr:rowOff>
    </xdr:to>
    <xdr:sp>
      <xdr:nvSpPr>
        <xdr:cNvPr id="14" name="TextBox 30"/>
        <xdr:cNvSpPr txBox="1">
          <a:spLocks noChangeArrowheads="1"/>
        </xdr:cNvSpPr>
      </xdr:nvSpPr>
      <xdr:spPr>
        <a:xfrm>
          <a:off x="17097375" y="657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1998. évi 
tény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535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5362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Önkormányzati igazgatási tevékenység 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3, 5 kiemelt előirányzat bontása/</a:t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448800"/>
          <a:ext cx="535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257175</xdr:rowOff>
    </xdr:from>
    <xdr:to>
      <xdr:col>2</xdr:col>
      <xdr:colOff>866775</xdr:colOff>
      <xdr:row>2</xdr:row>
      <xdr:rowOff>571500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419100"/>
          <a:ext cx="6229350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Önkormányzati igazgatási tevékenység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2007. évi előirányzatának részletezése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 kiemelt előirányzat bontása/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181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6334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809625</xdr:colOff>
      <xdr:row>31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8305800"/>
          <a:ext cx="6181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371475</xdr:rowOff>
    </xdr:from>
    <xdr:to>
      <xdr:col>2</xdr:col>
      <xdr:colOff>828675</xdr:colOff>
      <xdr:row>2</xdr:row>
      <xdr:rowOff>561975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33400"/>
          <a:ext cx="621030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2007.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1 alcímszám 1, 2, 3 kiemelt előirányzat bontása/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248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6410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809625</xdr:colOff>
      <xdr:row>36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029700"/>
          <a:ext cx="6248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371475</xdr:rowOff>
    </xdr:from>
    <xdr:to>
      <xdr:col>2</xdr:col>
      <xdr:colOff>857250</xdr:colOff>
      <xdr:row>2</xdr:row>
      <xdr:rowOff>561975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33400"/>
          <a:ext cx="630555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2007.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2 alcímszám 1, 2, 3 kiemelt előirányzat bontása/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134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6286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1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2</xdr:col>
      <xdr:colOff>809625</xdr:colOff>
      <xdr:row>39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277350"/>
          <a:ext cx="6134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2</xdr:col>
      <xdr:colOff>895350</xdr:colOff>
      <xdr:row>3</xdr:row>
      <xdr:rowOff>438150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71500"/>
          <a:ext cx="622935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/Okmányiroda/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2007.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3 alcímszám 1, 2, 3 kiemelt előirányzat bontása/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57150</xdr:colOff>
      <xdr:row>3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704850"/>
          <a:ext cx="5772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helyi önkormányzatok által felhasználható központosított előirányzatok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4</xdr:row>
      <xdr:rowOff>47625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981075"/>
          <a:ext cx="1091565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A 2004. évi normatív állami hozzájárulás és normatív, 
kötött felhasználású támogatások jogcímenkénti részletezése
1999
1999. évi normatív állami hozzájárulás jogcímenkénti részletezése 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10</xdr:col>
      <xdr:colOff>28575</xdr:colOff>
      <xdr:row>4</xdr:row>
      <xdr:rowOff>47625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28575" y="981075"/>
          <a:ext cx="1091565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86025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Szennyvíztisztító fejlesztéshez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0"/>
          <a:ext cx="956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Hitel- és támogatási kölcsönök törlesztése várható alakulása 2002-2005. években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146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Hitelek fajtái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17430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Szennyvíztisztító fejlesztéshez</a:t>
          </a:r>
        </a:p>
      </xdr:txBody>
    </xdr:sp>
    <xdr:clientData/>
  </xdr:twoCellAnchor>
  <xdr:twoCellAnchor>
    <xdr:from>
      <xdr:col>0</xdr:col>
      <xdr:colOff>123825</xdr:colOff>
      <xdr:row>2</xdr:row>
      <xdr:rowOff>0</xdr:rowOff>
    </xdr:from>
    <xdr:to>
      <xdr:col>14</xdr:col>
      <xdr:colOff>466725</xdr:colOff>
      <xdr:row>3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323850"/>
          <a:ext cx="10172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Times New Roman CE"/>
              <a:ea typeface="Times New Roman CE"/>
              <a:cs typeface="Times New Roman CE"/>
            </a:rPr>
            <a:t>Hitel- és támogatási kölcsönök törlesztése várható alakulása 2006-2009. években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>
    <xdr:from>
      <xdr:col>1</xdr:col>
      <xdr:colOff>76200</xdr:colOff>
      <xdr:row>5</xdr:row>
      <xdr:rowOff>76200</xdr:rowOff>
    </xdr:from>
    <xdr:to>
      <xdr:col>2</xdr:col>
      <xdr:colOff>1285875</xdr:colOff>
      <xdr:row>6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8150" y="1200150"/>
          <a:ext cx="2790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Hitelek fajtái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0</xdr:rowOff>
    </xdr:from>
    <xdr:to>
      <xdr:col>9</xdr:col>
      <xdr:colOff>57150</xdr:colOff>
      <xdr:row>2</xdr:row>
      <xdr:rowOff>0</xdr:rowOff>
    </xdr:to>
    <xdr:sp>
      <xdr:nvSpPr>
        <xdr:cNvPr id="1" name="Szöveg 3"/>
        <xdr:cNvSpPr txBox="1">
          <a:spLocks noChangeArrowheads="1"/>
        </xdr:cNvSpPr>
      </xdr:nvSpPr>
      <xdr:spPr>
        <a:xfrm>
          <a:off x="6219825" y="323850"/>
          <a:ext cx="414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161925</xdr:rowOff>
    </xdr:from>
    <xdr:to>
      <xdr:col>1</xdr:col>
      <xdr:colOff>676275</xdr:colOff>
      <xdr:row>3</xdr:row>
      <xdr:rowOff>47625</xdr:rowOff>
    </xdr:to>
    <xdr:sp>
      <xdr:nvSpPr>
        <xdr:cNvPr id="2" name="Szöveg 10"/>
        <xdr:cNvSpPr txBox="1">
          <a:spLocks noChangeArrowheads="1"/>
        </xdr:cNvSpPr>
      </xdr:nvSpPr>
      <xdr:spPr>
        <a:xfrm>
          <a:off x="438150" y="323850"/>
          <a:ext cx="5810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16</xdr:col>
      <xdr:colOff>495300</xdr:colOff>
      <xdr:row>2</xdr:row>
      <xdr:rowOff>0</xdr:rowOff>
    </xdr:to>
    <xdr:sp>
      <xdr:nvSpPr>
        <xdr:cNvPr id="3" name="Szöveg 11"/>
        <xdr:cNvSpPr txBox="1">
          <a:spLocks noChangeArrowheads="1"/>
        </xdr:cNvSpPr>
      </xdr:nvSpPr>
      <xdr:spPr>
        <a:xfrm>
          <a:off x="19050" y="323850"/>
          <a:ext cx="1555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 2004. évi költségvetés tervezett kiadásainak megoszlása ágazatonként</a:t>
          </a:r>
        </a:p>
      </xdr:txBody>
    </xdr:sp>
    <xdr:clientData/>
  </xdr:twoCellAnchor>
  <xdr:twoCellAnchor>
    <xdr:from>
      <xdr:col>3</xdr:col>
      <xdr:colOff>66675</xdr:colOff>
      <xdr:row>2</xdr:row>
      <xdr:rowOff>0</xdr:rowOff>
    </xdr:from>
    <xdr:to>
      <xdr:col>9</xdr:col>
      <xdr:colOff>57150</xdr:colOff>
      <xdr:row>2</xdr:row>
      <xdr:rowOff>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6219825" y="323850"/>
          <a:ext cx="414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161925</xdr:rowOff>
    </xdr:from>
    <xdr:to>
      <xdr:col>1</xdr:col>
      <xdr:colOff>676275</xdr:colOff>
      <xdr:row>3</xdr:row>
      <xdr:rowOff>47625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438150" y="323850"/>
          <a:ext cx="5810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16</xdr:col>
      <xdr:colOff>495300</xdr:colOff>
      <xdr:row>2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19050" y="323850"/>
          <a:ext cx="1555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 2005. évi költségvetés tervezett kiadásainak megoszlása ágazatonként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533900"/>
        <a:ext cx="58293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0</xdr:row>
      <xdr:rowOff>142875</xdr:rowOff>
    </xdr:from>
    <xdr:to>
      <xdr:col>8</xdr:col>
      <xdr:colOff>438150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10125" y="142875"/>
          <a:ext cx="809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1. sz. ábra</a:t>
          </a:r>
        </a:p>
      </xdr:txBody>
    </xdr:sp>
    <xdr:clientData/>
  </xdr:twoCellAnchor>
  <xdr:twoCellAnchor>
    <xdr:from>
      <xdr:col>7</xdr:col>
      <xdr:colOff>285750</xdr:colOff>
      <xdr:row>29</xdr:row>
      <xdr:rowOff>152400</xdr:rowOff>
    </xdr:from>
    <xdr:to>
      <xdr:col>8</xdr:col>
      <xdr:colOff>438150</xdr:colOff>
      <xdr:row>31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9650" y="4848225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2. sz. ábra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5626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0</xdr:row>
      <xdr:rowOff>47625</xdr:rowOff>
    </xdr:from>
    <xdr:to>
      <xdr:col>7</xdr:col>
      <xdr:colOff>638175</xdr:colOff>
      <xdr:row>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72025" y="47625"/>
          <a:ext cx="733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3. sz. ábra</a:t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8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0" y="4552950"/>
        <a:ext cx="55626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28</xdr:row>
      <xdr:rowOff>66675</xdr:rowOff>
    </xdr:from>
    <xdr:to>
      <xdr:col>7</xdr:col>
      <xdr:colOff>638175</xdr:colOff>
      <xdr:row>29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38675" y="4600575"/>
          <a:ext cx="86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4. sz. ábra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314325</xdr:rowOff>
    </xdr:from>
    <xdr:to>
      <xdr:col>9</xdr:col>
      <xdr:colOff>581025</xdr:colOff>
      <xdr:row>2</xdr:row>
      <xdr:rowOff>142875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504825"/>
          <a:ext cx="902017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Önkormányzati költségvetési szervek bevételi előirányzatainak összetevői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" name="Szöveg 6"/>
        <xdr:cNvSpPr txBox="1">
          <a:spLocks noChangeArrowheads="1"/>
        </xdr:cNvSpPr>
      </xdr:nvSpPr>
      <xdr:spPr>
        <a:xfrm>
          <a:off x="3609975" y="1042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" name="Szöveg 7"/>
        <xdr:cNvSpPr txBox="1">
          <a:spLocks noChangeArrowheads="1"/>
        </xdr:cNvSpPr>
      </xdr:nvSpPr>
      <xdr:spPr>
        <a:xfrm>
          <a:off x="257175" y="10429875"/>
          <a:ext cx="3352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3" name="Szöveg 8"/>
        <xdr:cNvSpPr txBox="1">
          <a:spLocks noChangeArrowheads="1"/>
        </xdr:cNvSpPr>
      </xdr:nvSpPr>
      <xdr:spPr>
        <a:xfrm>
          <a:off x="0" y="10429875"/>
          <a:ext cx="42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" name="Szöveg 2"/>
        <xdr:cNvSpPr txBox="1">
          <a:spLocks noChangeArrowheads="1"/>
        </xdr:cNvSpPr>
      </xdr:nvSpPr>
      <xdr:spPr>
        <a:xfrm>
          <a:off x="3609975" y="1042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Koltsegvetes\&#225;br&#225;k%20(1-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lmineKV\Dokumentumok\D)%20%20K&#214;LTS&#201;GVET&#201;S\2002\07.%202002.%20&#233;vi%20besz&#225;mol&#243;\V&#201;GLEGES\1.%20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lmineKV\Dokumentumok\D)%20%20K&#214;LTS&#201;GVET&#201;S\2003\2003.%20&#233;vi%20terv\V&#201;GLEGES\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brák adatai "/>
      <sheetName val="1.,2.sz.ábra"/>
      <sheetName val="3.4. sz. ábra"/>
    </sheetNames>
    <sheetDataSet>
      <sheetData sheetId="0">
        <row r="3">
          <cell r="A3" t="str">
            <v>Saját bevételek (35,46%)</v>
          </cell>
          <cell r="B3">
            <v>5409868</v>
          </cell>
        </row>
        <row r="4">
          <cell r="A4" t="str">
            <v>Átengedett központi adók (17,88%)</v>
          </cell>
          <cell r="B4">
            <v>2727203</v>
          </cell>
        </row>
        <row r="5">
          <cell r="A5" t="str">
            <v>Központi költségvetési támogatás (25,64%)</v>
          </cell>
          <cell r="B5">
            <v>3911003</v>
          </cell>
        </row>
        <row r="6">
          <cell r="A6" t="str">
            <v>Támogatásértékű bevételek (1,61%)</v>
          </cell>
          <cell r="B6">
            <v>246050</v>
          </cell>
        </row>
        <row r="7">
          <cell r="A7" t="str">
            <v>Felhalmozási célra nyújtott támogatási kölcsön visszatérülése (0,17%)</v>
          </cell>
          <cell r="B7">
            <v>25680</v>
          </cell>
        </row>
        <row r="8">
          <cell r="A8" t="str">
            <v>Heves Megyei Regionális Hulladékgazdálkodási Társulás (0,03%)</v>
          </cell>
          <cell r="B8">
            <v>4520</v>
          </cell>
        </row>
        <row r="9">
          <cell r="A9" t="str">
            <v>Helyi kisebbségi önkormányzatok (0,00%)</v>
          </cell>
          <cell r="B9">
            <v>95</v>
          </cell>
        </row>
        <row r="10">
          <cell r="A10" t="str">
            <v>Előző évi pénzmaradvány (9,18%)</v>
          </cell>
          <cell r="B10">
            <v>1400000</v>
          </cell>
        </row>
        <row r="11">
          <cell r="A11" t="str">
            <v>Hitel (10,04%)</v>
          </cell>
          <cell r="B11">
            <v>1531660</v>
          </cell>
        </row>
        <row r="28">
          <cell r="A28" t="str">
            <v>Önkormányzati költségvetési szervek kiadásai /működési, beruházási, felújítási/ (49,75%)</v>
          </cell>
          <cell r="B28">
            <v>7589389</v>
          </cell>
        </row>
        <row r="29">
          <cell r="A29" t="str">
            <v>Polgármesteri Hivatal működési költségvetés (19,44%)</v>
          </cell>
          <cell r="B29">
            <v>2966389</v>
          </cell>
        </row>
        <row r="30">
          <cell r="A30" t="str">
            <v>Polgármesteri Hivatal felújítási kiadásai (1,23%)</v>
          </cell>
          <cell r="B30">
            <v>187989</v>
          </cell>
        </row>
        <row r="31">
          <cell r="A31" t="str">
            <v>Polgármesteri Hivatal beruházások kiadásai (5,43%)</v>
          </cell>
          <cell r="B31">
            <v>827657</v>
          </cell>
        </row>
        <row r="32">
          <cell r="A32" t="str">
            <v>Polgármesteri Hivatal egyéb kiadásai /vagyoni, pénzügyi/ (3,10%)</v>
          </cell>
          <cell r="B32">
            <v>472372</v>
          </cell>
        </row>
        <row r="33">
          <cell r="A33" t="str">
            <v>Heves Megyei Regionális Hulladékgazdálkodási Társulás (0,04%)</v>
          </cell>
          <cell r="B33">
            <v>5659</v>
          </cell>
        </row>
        <row r="34">
          <cell r="A34" t="str">
            <v>Helyi kisebbségi önkormányzatok működési költségvetése (0,07%)</v>
          </cell>
          <cell r="B34">
            <v>11255</v>
          </cell>
        </row>
        <row r="35">
          <cell r="A35" t="str">
            <v>Felhalmozási célra átadott pénzeszközök és támogatásértékű kiadások  (1,11%)</v>
          </cell>
          <cell r="B35">
            <v>168700</v>
          </cell>
        </row>
        <row r="36">
          <cell r="A36" t="str">
            <v>Hitelek, kölcsönök nyújtása és törlesztése (3,88%)</v>
          </cell>
          <cell r="B36">
            <v>591442</v>
          </cell>
        </row>
        <row r="37">
          <cell r="A37" t="str">
            <v>Tartalékok (6,79%)</v>
          </cell>
          <cell r="B37">
            <v>1035227</v>
          </cell>
        </row>
        <row r="38">
          <cell r="A38" t="str">
            <v>Pénzmaradványi tartalék (9,18%)</v>
          </cell>
          <cell r="B38">
            <v>1400000</v>
          </cell>
        </row>
        <row r="57">
          <cell r="A57" t="str">
            <v>Személyi jellegű kiadások (35,82%)</v>
          </cell>
          <cell r="B57">
            <v>5464334</v>
          </cell>
        </row>
        <row r="58">
          <cell r="A58" t="str">
            <v>Munkaadókat terhelő járulékok (11,49%)</v>
          </cell>
          <cell r="B58">
            <v>1752833</v>
          </cell>
        </row>
        <row r="59">
          <cell r="A59" t="str">
            <v>Dologi jellegű kiadások (20,21%)</v>
          </cell>
          <cell r="B59">
            <v>3082925</v>
          </cell>
        </row>
        <row r="60">
          <cell r="A60" t="str">
            <v>Ellátottak pénzbeli juttatásai (0,07%)</v>
          </cell>
          <cell r="B60">
            <v>11279</v>
          </cell>
        </row>
        <row r="61">
          <cell r="A61" t="str">
            <v>Speciális célú támogatások (4,27%)</v>
          </cell>
          <cell r="B61">
            <v>651570</v>
          </cell>
        </row>
        <row r="62">
          <cell r="A62" t="str">
            <v>Beruházási kiadások (6,04%)</v>
          </cell>
          <cell r="B62">
            <v>921221</v>
          </cell>
        </row>
        <row r="63">
          <cell r="A63" t="str">
            <v>Felújítás (1,56%)</v>
          </cell>
          <cell r="B63">
            <v>238174</v>
          </cell>
        </row>
        <row r="64">
          <cell r="A64" t="str">
            <v>Egyéb felhalmozási célú kiadások (1,62%)</v>
          </cell>
          <cell r="B64">
            <v>246400</v>
          </cell>
        </row>
        <row r="65">
          <cell r="A65" t="str">
            <v>Hitelek törlesztése (2,96%)</v>
          </cell>
          <cell r="B65">
            <v>452116</v>
          </cell>
        </row>
        <row r="66">
          <cell r="A66" t="str">
            <v>Tartalékok (15,96%)</v>
          </cell>
          <cell r="B66">
            <v>2435227</v>
          </cell>
        </row>
        <row r="71">
          <cell r="A71" t="str">
            <v>Személyi jellegű kiadások (59,28%)</v>
          </cell>
          <cell r="B71">
            <v>4499327</v>
          </cell>
        </row>
        <row r="72">
          <cell r="A72" t="str">
            <v>Munkaadókat terhelő járulékok (19,16%)</v>
          </cell>
          <cell r="B72">
            <v>1454139</v>
          </cell>
        </row>
        <row r="73">
          <cell r="A73" t="str">
            <v>Dologi jellegű kiadások (20,14%)</v>
          </cell>
          <cell r="B73">
            <v>1528450</v>
          </cell>
        </row>
        <row r="74">
          <cell r="A74" t="str">
            <v>Ellátottak pénzbeli juttatásai (0,15%)</v>
          </cell>
          <cell r="B74">
            <v>11279</v>
          </cell>
        </row>
        <row r="75">
          <cell r="A75" t="str">
            <v>Speciális célú támogatások (0,16%)</v>
          </cell>
          <cell r="B75">
            <v>12016</v>
          </cell>
        </row>
        <row r="76">
          <cell r="A76" t="str">
            <v>Beruházási kiadások (0,52%)</v>
          </cell>
          <cell r="B76">
            <v>39145</v>
          </cell>
        </row>
        <row r="77">
          <cell r="A77" t="str">
            <v>Felújítás (0,59%)</v>
          </cell>
          <cell r="B77">
            <v>45033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4.sz.mell."/>
      <sheetName val="4a.sz.mell."/>
    </sheetNames>
    <sheetDataSet>
      <sheetData sheetId="2">
        <row r="7">
          <cell r="D7">
            <v>1318021</v>
          </cell>
          <cell r="I7">
            <v>5534945</v>
          </cell>
        </row>
        <row r="8">
          <cell r="I8">
            <v>148974</v>
          </cell>
        </row>
        <row r="9">
          <cell r="D9">
            <v>354009</v>
          </cell>
          <cell r="I9">
            <v>14170</v>
          </cell>
        </row>
        <row r="10">
          <cell r="D10">
            <v>204735</v>
          </cell>
          <cell r="I10">
            <v>60000</v>
          </cell>
        </row>
        <row r="11">
          <cell r="D11">
            <v>1960209</v>
          </cell>
        </row>
        <row r="12">
          <cell r="D12">
            <v>216352</v>
          </cell>
          <cell r="I12">
            <v>2152656</v>
          </cell>
        </row>
        <row r="13">
          <cell r="D13">
            <v>365954</v>
          </cell>
          <cell r="I13">
            <v>195152</v>
          </cell>
        </row>
        <row r="14">
          <cell r="D14">
            <v>413487</v>
          </cell>
          <cell r="I14">
            <v>2100</v>
          </cell>
        </row>
        <row r="15">
          <cell r="D15">
            <v>24670</v>
          </cell>
          <cell r="I15">
            <v>636383</v>
          </cell>
        </row>
        <row r="16">
          <cell r="I16">
            <v>63096</v>
          </cell>
        </row>
        <row r="17">
          <cell r="I17">
            <v>333500</v>
          </cell>
        </row>
        <row r="19">
          <cell r="D19">
            <v>767</v>
          </cell>
          <cell r="I19">
            <v>10809</v>
          </cell>
        </row>
        <row r="20">
          <cell r="D20">
            <v>200516</v>
          </cell>
          <cell r="I20">
            <v>578112</v>
          </cell>
        </row>
        <row r="21">
          <cell r="D21">
            <v>119002</v>
          </cell>
        </row>
        <row r="22">
          <cell r="I22">
            <v>488186</v>
          </cell>
        </row>
        <row r="24">
          <cell r="D24">
            <v>100000</v>
          </cell>
        </row>
        <row r="25">
          <cell r="D25">
            <v>27524</v>
          </cell>
        </row>
        <row r="26">
          <cell r="D26">
            <v>29</v>
          </cell>
        </row>
        <row r="27">
          <cell r="I27">
            <v>35753</v>
          </cell>
        </row>
        <row r="29">
          <cell r="I29">
            <v>253090</v>
          </cell>
        </row>
        <row r="30">
          <cell r="D30">
            <v>308359</v>
          </cell>
        </row>
        <row r="31">
          <cell r="D31">
            <v>997233</v>
          </cell>
        </row>
        <row r="32">
          <cell r="D32">
            <v>99774</v>
          </cell>
        </row>
        <row r="33">
          <cell r="D33">
            <v>11</v>
          </cell>
        </row>
        <row r="37">
          <cell r="D37">
            <v>2408382</v>
          </cell>
        </row>
        <row r="38">
          <cell r="D38">
            <v>99662</v>
          </cell>
        </row>
        <row r="39">
          <cell r="D39">
            <v>48789</v>
          </cell>
        </row>
        <row r="40">
          <cell r="D40">
            <v>85</v>
          </cell>
        </row>
        <row r="41">
          <cell r="D41">
            <v>123867</v>
          </cell>
        </row>
        <row r="42">
          <cell r="D42">
            <v>4494</v>
          </cell>
        </row>
        <row r="43">
          <cell r="D43">
            <v>690498</v>
          </cell>
        </row>
        <row r="44">
          <cell r="D44">
            <v>3800</v>
          </cell>
        </row>
        <row r="45">
          <cell r="D45">
            <v>8039</v>
          </cell>
        </row>
        <row r="49">
          <cell r="D49">
            <v>1277471</v>
          </cell>
        </row>
        <row r="50">
          <cell r="D50">
            <v>273692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ábrák adatai "/>
      <sheetName val="1.,2.sz.ábra"/>
      <sheetName val="3.4. sz. ábra"/>
      <sheetName val="4. sz. melléklet "/>
      <sheetName val="4a.sz.mell."/>
      <sheetName val="5. sz. melléklet "/>
      <sheetName val="6. sz. melléklet "/>
      <sheetName val="6a. sz. melléklet "/>
      <sheetName val="7. sz. mell.-bevétel "/>
      <sheetName val="7. sz. mell.-kiadás"/>
      <sheetName val="8. sz. melléklet "/>
      <sheetName val="9abc"/>
      <sheetName val="10. sz. melléklet "/>
    </sheetNames>
    <sheetDataSet>
      <sheetData sheetId="2">
        <row r="32">
          <cell r="D32">
            <v>1047436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61"/>
  <sheetViews>
    <sheetView showGridLines="0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83.8515625" style="4" customWidth="1"/>
    <col min="3" max="11" width="11.28125" style="4" customWidth="1"/>
    <col min="12" max="12" width="2.7109375" style="4" customWidth="1"/>
    <col min="13" max="13" width="65.57421875" style="4" customWidth="1"/>
    <col min="14" max="21" width="11.28125" style="4" customWidth="1"/>
    <col min="22" max="22" width="12.00390625" style="4" customWidth="1"/>
    <col min="23" max="16384" width="9.140625" style="4" customWidth="1"/>
  </cols>
  <sheetData>
    <row r="1" spans="1:20" ht="13.5" customHeight="1">
      <c r="A1" s="5" t="s">
        <v>140</v>
      </c>
      <c r="B1" s="1"/>
      <c r="C1" s="75"/>
      <c r="D1" s="75"/>
      <c r="E1" s="75"/>
      <c r="F1" s="75"/>
      <c r="G1" s="75"/>
      <c r="H1" s="75"/>
      <c r="I1" s="75"/>
      <c r="J1" s="75"/>
      <c r="K1" s="75"/>
      <c r="L1" s="1"/>
      <c r="M1" s="1"/>
      <c r="N1" s="2"/>
      <c r="O1" s="2"/>
      <c r="P1" s="2"/>
      <c r="Q1" s="2"/>
      <c r="R1" s="2"/>
      <c r="S1" s="2"/>
      <c r="T1" s="2"/>
    </row>
    <row r="2" spans="1:22" s="48" customFormat="1" ht="15.75" customHeight="1">
      <c r="A2" s="44" t="s">
        <v>165</v>
      </c>
      <c r="B2" s="44"/>
      <c r="C2" s="45"/>
      <c r="D2" s="45"/>
      <c r="E2" s="45"/>
      <c r="F2" s="45"/>
      <c r="G2" s="45"/>
      <c r="H2" s="45"/>
      <c r="I2" s="46"/>
      <c r="J2" s="46"/>
      <c r="K2" s="3" t="s">
        <v>90</v>
      </c>
      <c r="L2" s="47"/>
      <c r="M2" s="47"/>
      <c r="N2" s="47"/>
      <c r="O2" s="47"/>
      <c r="P2" s="47"/>
      <c r="Q2" s="47"/>
      <c r="R2" s="47"/>
      <c r="S2" s="45"/>
      <c r="T2" s="46"/>
      <c r="V2" s="3" t="s">
        <v>90</v>
      </c>
    </row>
    <row r="3" spans="1:11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2" ht="12.75" customHeight="1" thickBot="1">
      <c r="A4" s="80" t="s">
        <v>158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64" t="s">
        <v>122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s="38" customFormat="1" ht="15" customHeight="1" thickBot="1">
      <c r="A5" s="73"/>
      <c r="B5" s="74"/>
      <c r="C5" s="67" t="s">
        <v>164</v>
      </c>
      <c r="D5" s="69" t="s">
        <v>159</v>
      </c>
      <c r="E5" s="69" t="s">
        <v>160</v>
      </c>
      <c r="F5" s="67" t="s">
        <v>161</v>
      </c>
      <c r="G5" s="67" t="s">
        <v>162</v>
      </c>
      <c r="H5" s="71" t="s">
        <v>163</v>
      </c>
      <c r="I5" s="72"/>
      <c r="J5" s="79"/>
      <c r="K5" s="69" t="s">
        <v>166</v>
      </c>
      <c r="L5" s="86"/>
      <c r="M5" s="86"/>
      <c r="N5" s="69" t="s">
        <v>164</v>
      </c>
      <c r="O5" s="69" t="s">
        <v>159</v>
      </c>
      <c r="P5" s="69" t="s">
        <v>160</v>
      </c>
      <c r="Q5" s="65" t="s">
        <v>161</v>
      </c>
      <c r="R5" s="65" t="s">
        <v>162</v>
      </c>
      <c r="S5" s="71" t="s">
        <v>152</v>
      </c>
      <c r="T5" s="72"/>
      <c r="U5" s="72"/>
      <c r="V5" s="65" t="s">
        <v>166</v>
      </c>
    </row>
    <row r="6" spans="1:22" s="38" customFormat="1" ht="22.5" customHeight="1" thickBot="1">
      <c r="A6" s="39"/>
      <c r="B6" s="40"/>
      <c r="C6" s="68"/>
      <c r="D6" s="70"/>
      <c r="E6" s="70"/>
      <c r="F6" s="68" t="s">
        <v>143</v>
      </c>
      <c r="G6" s="68" t="s">
        <v>143</v>
      </c>
      <c r="H6" s="41" t="s">
        <v>138</v>
      </c>
      <c r="I6" s="41" t="s">
        <v>151</v>
      </c>
      <c r="J6" s="41" t="s">
        <v>139</v>
      </c>
      <c r="K6" s="70"/>
      <c r="L6" s="42"/>
      <c r="M6" s="43"/>
      <c r="N6" s="70"/>
      <c r="O6" s="70"/>
      <c r="P6" s="70"/>
      <c r="Q6" s="66"/>
      <c r="R6" s="66"/>
      <c r="S6" s="41" t="s">
        <v>138</v>
      </c>
      <c r="T6" s="41" t="s">
        <v>151</v>
      </c>
      <c r="U6" s="54" t="s">
        <v>139</v>
      </c>
      <c r="V6" s="66"/>
    </row>
    <row r="7" spans="1:22" s="38" customFormat="1" ht="6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7"/>
      <c r="O7" s="57"/>
      <c r="P7" s="57"/>
      <c r="Q7" s="59"/>
      <c r="R7" s="59"/>
      <c r="S7" s="57"/>
      <c r="T7" s="57"/>
      <c r="U7" s="57"/>
      <c r="V7" s="59"/>
    </row>
    <row r="8" spans="1:22" ht="12" customHeight="1">
      <c r="A8" s="10" t="s">
        <v>91</v>
      </c>
      <c r="B8" s="11"/>
      <c r="C8" s="6">
        <v>1273352</v>
      </c>
      <c r="D8" s="6">
        <f>'[2]Mérleg'!$D$7</f>
        <v>1318021</v>
      </c>
      <c r="E8" s="6">
        <v>1332127</v>
      </c>
      <c r="F8" s="6">
        <v>1431263</v>
      </c>
      <c r="G8" s="6">
        <v>1310414</v>
      </c>
      <c r="H8" s="6">
        <v>897964</v>
      </c>
      <c r="I8" s="6">
        <v>1506227</v>
      </c>
      <c r="J8" s="6">
        <v>1452170</v>
      </c>
      <c r="K8" s="6">
        <v>804100</v>
      </c>
      <c r="L8" s="87" t="s">
        <v>92</v>
      </c>
      <c r="M8" s="87"/>
      <c r="N8" s="12">
        <v>4717766</v>
      </c>
      <c r="O8" s="12">
        <f>'[2]Mérleg'!$I$7</f>
        <v>5534945</v>
      </c>
      <c r="P8" s="12">
        <v>6713094</v>
      </c>
      <c r="Q8" s="12">
        <v>7207421</v>
      </c>
      <c r="R8" s="12">
        <v>7655496</v>
      </c>
      <c r="S8" s="12">
        <v>7594699</v>
      </c>
      <c r="T8" s="6">
        <v>8238909</v>
      </c>
      <c r="U8" s="12">
        <v>7998490</v>
      </c>
      <c r="V8" s="12">
        <v>7505211</v>
      </c>
    </row>
    <row r="9" spans="1:22" ht="12" customHeight="1">
      <c r="A9" s="14"/>
      <c r="B9" s="15" t="s">
        <v>167</v>
      </c>
      <c r="C9" s="16">
        <v>750648</v>
      </c>
      <c r="D9" s="16">
        <f>'[2]Mérleg'!$D9</f>
        <v>354009</v>
      </c>
      <c r="E9" s="16">
        <v>287561</v>
      </c>
      <c r="F9" s="16">
        <v>630779</v>
      </c>
      <c r="G9" s="16">
        <v>425270</v>
      </c>
      <c r="H9" s="16">
        <v>364924</v>
      </c>
      <c r="I9" s="16">
        <v>367100</v>
      </c>
      <c r="J9" s="16">
        <v>370587</v>
      </c>
      <c r="K9" s="16">
        <v>321821</v>
      </c>
      <c r="L9" s="13"/>
      <c r="M9" s="13"/>
      <c r="N9" s="13"/>
      <c r="O9" s="13"/>
      <c r="P9" s="13"/>
      <c r="S9" s="13"/>
      <c r="T9" s="16"/>
      <c r="U9" s="13"/>
      <c r="V9" s="13"/>
    </row>
    <row r="10" spans="1:22" ht="14.25" customHeight="1">
      <c r="A10" s="14"/>
      <c r="B10" s="15" t="s">
        <v>168</v>
      </c>
      <c r="C10" s="16"/>
      <c r="D10" s="16"/>
      <c r="E10" s="16"/>
      <c r="F10" s="16"/>
      <c r="G10" s="16"/>
      <c r="H10" s="16">
        <v>43692</v>
      </c>
      <c r="I10" s="16">
        <v>1021</v>
      </c>
      <c r="J10" s="16">
        <v>1901</v>
      </c>
      <c r="K10" s="16"/>
      <c r="L10" s="13"/>
      <c r="M10" s="13"/>
      <c r="N10" s="13"/>
      <c r="O10" s="13"/>
      <c r="P10" s="13"/>
      <c r="S10" s="13"/>
      <c r="T10" s="16"/>
      <c r="U10" s="13"/>
      <c r="V10" s="13"/>
    </row>
    <row r="11" spans="1:22" ht="9.75" customHeight="1">
      <c r="A11" s="14"/>
      <c r="B11" s="15" t="s">
        <v>95</v>
      </c>
      <c r="C11" s="16">
        <v>143623</v>
      </c>
      <c r="D11" s="16">
        <f>'[2]Mérleg'!$D10</f>
        <v>204735</v>
      </c>
      <c r="E11" s="16">
        <v>311948</v>
      </c>
      <c r="F11" s="16">
        <v>372079</v>
      </c>
      <c r="G11" s="16">
        <v>405138</v>
      </c>
      <c r="H11" s="16">
        <v>325000</v>
      </c>
      <c r="I11" s="16">
        <v>325000</v>
      </c>
      <c r="J11" s="16">
        <v>408588</v>
      </c>
      <c r="K11" s="16">
        <v>400000</v>
      </c>
      <c r="L11" s="17" t="s">
        <v>93</v>
      </c>
      <c r="M11" s="18"/>
      <c r="N11" s="6">
        <v>21986</v>
      </c>
      <c r="O11" s="6">
        <f>'[2]Mérleg'!$I$9</f>
        <v>14170</v>
      </c>
      <c r="P11" s="6">
        <v>45193</v>
      </c>
      <c r="Q11" s="6">
        <v>39909</v>
      </c>
      <c r="R11" s="6">
        <v>36737</v>
      </c>
      <c r="S11" s="6">
        <v>31567</v>
      </c>
      <c r="T11" s="52">
        <v>133649</v>
      </c>
      <c r="U11" s="6">
        <v>79915</v>
      </c>
      <c r="V11" s="6">
        <v>45033</v>
      </c>
    </row>
    <row r="12" spans="1:22" ht="12" customHeight="1">
      <c r="A12" s="14"/>
      <c r="B12" s="15" t="s">
        <v>96</v>
      </c>
      <c r="C12" s="16">
        <v>1807191</v>
      </c>
      <c r="D12" s="16">
        <f>'[2]Mérleg'!$D11</f>
        <v>1960209</v>
      </c>
      <c r="E12" s="16">
        <v>2145362</v>
      </c>
      <c r="F12" s="16">
        <v>2345293</v>
      </c>
      <c r="G12" s="16">
        <v>2423310</v>
      </c>
      <c r="H12" s="16">
        <v>2299800</v>
      </c>
      <c r="I12" s="16">
        <v>2470258</v>
      </c>
      <c r="J12" s="16">
        <v>2543314</v>
      </c>
      <c r="K12" s="16">
        <v>2498800</v>
      </c>
      <c r="L12" s="13"/>
      <c r="M12" s="13"/>
      <c r="N12" s="13"/>
      <c r="O12" s="13"/>
      <c r="P12" s="13"/>
      <c r="Q12" s="13"/>
      <c r="R12" s="13"/>
      <c r="S12" s="13"/>
      <c r="T12" s="52"/>
      <c r="U12" s="13"/>
      <c r="V12" s="13"/>
    </row>
    <row r="13" spans="1:22" ht="12" customHeight="1">
      <c r="A13" s="14"/>
      <c r="B13" s="15" t="s">
        <v>169</v>
      </c>
      <c r="C13" s="16">
        <v>140239</v>
      </c>
      <c r="D13" s="16">
        <f>'[2]Mérleg'!$D12</f>
        <v>216352</v>
      </c>
      <c r="E13" s="16">
        <v>154578</v>
      </c>
      <c r="F13" s="16">
        <v>168270</v>
      </c>
      <c r="G13" s="16">
        <v>517189</v>
      </c>
      <c r="H13" s="16">
        <v>524038</v>
      </c>
      <c r="I13" s="16">
        <v>524038</v>
      </c>
      <c r="J13" s="16">
        <v>539730</v>
      </c>
      <c r="K13" s="16">
        <v>548885</v>
      </c>
      <c r="L13" s="17" t="s">
        <v>94</v>
      </c>
      <c r="M13" s="18"/>
      <c r="N13" s="6">
        <v>202550</v>
      </c>
      <c r="O13" s="6">
        <f>'[2]Mérleg'!$I$8</f>
        <v>148974</v>
      </c>
      <c r="P13" s="6">
        <v>124140</v>
      </c>
      <c r="Q13" s="6">
        <v>215963</v>
      </c>
      <c r="R13" s="6">
        <v>129950</v>
      </c>
      <c r="S13" s="6">
        <v>66931</v>
      </c>
      <c r="T13" s="52">
        <v>222564</v>
      </c>
      <c r="U13" s="6">
        <v>143884</v>
      </c>
      <c r="V13" s="6">
        <v>39145</v>
      </c>
    </row>
    <row r="14" spans="1:22" ht="12" customHeight="1">
      <c r="A14" s="14"/>
      <c r="B14" s="14" t="s">
        <v>97</v>
      </c>
      <c r="C14" s="16">
        <v>462967</v>
      </c>
      <c r="D14" s="16">
        <f>'[2]Mérleg'!$D13</f>
        <v>365954</v>
      </c>
      <c r="E14" s="16">
        <v>448964</v>
      </c>
      <c r="F14" s="16">
        <v>409634</v>
      </c>
      <c r="G14" s="16">
        <v>457923</v>
      </c>
      <c r="H14" s="16">
        <v>225810</v>
      </c>
      <c r="I14" s="16">
        <v>225810</v>
      </c>
      <c r="J14" s="16">
        <v>230292</v>
      </c>
      <c r="K14" s="16">
        <v>199193</v>
      </c>
      <c r="L14" s="13"/>
      <c r="M14" s="13"/>
      <c r="N14" s="13"/>
      <c r="O14" s="13"/>
      <c r="P14" s="13"/>
      <c r="Q14" s="13"/>
      <c r="R14" s="13"/>
      <c r="S14" s="13"/>
      <c r="T14" s="52"/>
      <c r="U14" s="13"/>
      <c r="V14" s="13"/>
    </row>
    <row r="15" spans="1:22" ht="12" customHeight="1">
      <c r="A15" s="14"/>
      <c r="B15" s="14" t="s">
        <v>98</v>
      </c>
      <c r="C15" s="16">
        <v>173858</v>
      </c>
      <c r="D15" s="16">
        <f>'[2]Mérleg'!$D14</f>
        <v>413487</v>
      </c>
      <c r="E15" s="16">
        <v>302281</v>
      </c>
      <c r="F15" s="16">
        <v>1256476</v>
      </c>
      <c r="G15" s="16">
        <v>125669</v>
      </c>
      <c r="H15" s="16">
        <v>664957</v>
      </c>
      <c r="I15" s="16">
        <v>499957</v>
      </c>
      <c r="J15" s="16">
        <v>484121</v>
      </c>
      <c r="K15" s="16">
        <v>489389</v>
      </c>
      <c r="L15" s="84" t="s">
        <v>149</v>
      </c>
      <c r="M15" s="85"/>
      <c r="N15" s="6">
        <v>817</v>
      </c>
      <c r="O15" s="6">
        <f>'[2]Mérleg'!$I$10</f>
        <v>60000</v>
      </c>
      <c r="P15" s="6">
        <v>10637</v>
      </c>
      <c r="Q15" s="6">
        <v>2534</v>
      </c>
      <c r="R15" s="6"/>
      <c r="S15" s="6"/>
      <c r="T15" s="52"/>
      <c r="U15" s="6"/>
      <c r="V15" s="6"/>
    </row>
    <row r="16" spans="1:22" ht="12" customHeight="1">
      <c r="A16" s="14"/>
      <c r="B16" s="15" t="s">
        <v>99</v>
      </c>
      <c r="C16" s="16">
        <v>152592</v>
      </c>
      <c r="D16" s="16">
        <f>'[2]Mérleg'!$D15</f>
        <v>24670</v>
      </c>
      <c r="E16" s="16">
        <v>151733</v>
      </c>
      <c r="F16" s="16">
        <v>256701</v>
      </c>
      <c r="G16" s="16">
        <v>29811</v>
      </c>
      <c r="H16" s="16">
        <v>98820</v>
      </c>
      <c r="I16" s="16">
        <v>98820</v>
      </c>
      <c r="J16" s="16">
        <v>81882</v>
      </c>
      <c r="K16" s="16">
        <v>97680</v>
      </c>
      <c r="L16" s="13"/>
      <c r="M16" s="13"/>
      <c r="N16" s="13"/>
      <c r="O16" s="13"/>
      <c r="P16" s="13"/>
      <c r="Q16" s="13"/>
      <c r="R16" s="13"/>
      <c r="S16" s="13"/>
      <c r="T16" s="16"/>
      <c r="U16" s="13"/>
      <c r="V16" s="13"/>
    </row>
    <row r="17" spans="1:22" ht="12" customHeight="1">
      <c r="A17" s="14"/>
      <c r="B17" s="15" t="s">
        <v>170</v>
      </c>
      <c r="C17" s="16"/>
      <c r="D17" s="16"/>
      <c r="E17" s="16"/>
      <c r="F17" s="16"/>
      <c r="G17" s="16"/>
      <c r="H17" s="16">
        <v>9000</v>
      </c>
      <c r="I17" s="16">
        <v>302732</v>
      </c>
      <c r="J17" s="16">
        <v>299128</v>
      </c>
      <c r="K17" s="16">
        <v>50000</v>
      </c>
      <c r="L17" s="13"/>
      <c r="M17" s="13"/>
      <c r="N17" s="13"/>
      <c r="O17" s="13"/>
      <c r="P17" s="13"/>
      <c r="Q17" s="13"/>
      <c r="R17" s="13"/>
      <c r="S17" s="13"/>
      <c r="T17" s="16"/>
      <c r="U17" s="13"/>
      <c r="V17" s="13"/>
    </row>
    <row r="18" spans="1:22" ht="12" customHeight="1">
      <c r="A18" s="10" t="s">
        <v>100</v>
      </c>
      <c r="B18" s="11"/>
      <c r="C18" s="19">
        <f>SUM(C9:C17)</f>
        <v>3631118</v>
      </c>
      <c r="D18" s="19">
        <f aca="true" t="shared" si="0" ref="D18:K18">SUM(D9:D17)</f>
        <v>3539416</v>
      </c>
      <c r="E18" s="19">
        <f t="shared" si="0"/>
        <v>3802427</v>
      </c>
      <c r="F18" s="19">
        <f t="shared" si="0"/>
        <v>5439232</v>
      </c>
      <c r="G18" s="19">
        <f t="shared" si="0"/>
        <v>4384310</v>
      </c>
      <c r="H18" s="19">
        <f t="shared" si="0"/>
        <v>4556041</v>
      </c>
      <c r="I18" s="19">
        <f t="shared" si="0"/>
        <v>4814736</v>
      </c>
      <c r="J18" s="19">
        <f t="shared" si="0"/>
        <v>4959543</v>
      </c>
      <c r="K18" s="19">
        <f t="shared" si="0"/>
        <v>4605768</v>
      </c>
      <c r="L18" s="20" t="s">
        <v>118</v>
      </c>
      <c r="M18" s="21"/>
      <c r="N18" s="22">
        <v>2281227</v>
      </c>
      <c r="O18" s="22">
        <f>'[2]Mérleg'!$I$12</f>
        <v>2152656</v>
      </c>
      <c r="P18" s="22">
        <v>2326433</v>
      </c>
      <c r="Q18" s="22">
        <v>2657303</v>
      </c>
      <c r="R18" s="22">
        <v>2866898</v>
      </c>
      <c r="S18" s="22">
        <v>2961794</v>
      </c>
      <c r="T18" s="22">
        <v>3592332</v>
      </c>
      <c r="U18" s="22">
        <v>3312693</v>
      </c>
      <c r="V18" s="22">
        <v>2966389</v>
      </c>
    </row>
    <row r="19" spans="1:22" ht="12" customHeight="1">
      <c r="A19" s="23" t="s">
        <v>101</v>
      </c>
      <c r="B19" s="24"/>
      <c r="C19" s="25">
        <v>4904470</v>
      </c>
      <c r="D19" s="25">
        <f aca="true" t="shared" si="1" ref="D19:J19">D18+D8</f>
        <v>4857437</v>
      </c>
      <c r="E19" s="25">
        <f t="shared" si="1"/>
        <v>5134554</v>
      </c>
      <c r="F19" s="25">
        <f t="shared" si="1"/>
        <v>6870495</v>
      </c>
      <c r="G19" s="25">
        <f t="shared" si="1"/>
        <v>5694724</v>
      </c>
      <c r="H19" s="25">
        <f t="shared" si="1"/>
        <v>5454005</v>
      </c>
      <c r="I19" s="25">
        <f t="shared" si="1"/>
        <v>6320963</v>
      </c>
      <c r="J19" s="25">
        <f t="shared" si="1"/>
        <v>6411713</v>
      </c>
      <c r="K19" s="25">
        <f>K18+K8</f>
        <v>5409868</v>
      </c>
      <c r="L19" s="13"/>
      <c r="M19" s="13"/>
      <c r="N19" s="13"/>
      <c r="O19" s="13"/>
      <c r="P19" s="13"/>
      <c r="Q19" s="13"/>
      <c r="R19" s="13"/>
      <c r="S19" s="13"/>
      <c r="T19" s="25"/>
      <c r="U19" s="13"/>
      <c r="V19" s="13"/>
    </row>
    <row r="20" spans="1:22" ht="12" customHeight="1">
      <c r="A20" s="26"/>
      <c r="B20" s="15" t="s">
        <v>128</v>
      </c>
      <c r="C20" s="16">
        <v>264572</v>
      </c>
      <c r="D20" s="16">
        <f>'[2]Mérleg'!$D30</f>
        <v>308359</v>
      </c>
      <c r="E20" s="16">
        <v>732331</v>
      </c>
      <c r="F20" s="16">
        <v>848255</v>
      </c>
      <c r="G20" s="16">
        <v>744765</v>
      </c>
      <c r="H20" s="16">
        <v>923737</v>
      </c>
      <c r="I20" s="16">
        <v>923737</v>
      </c>
      <c r="J20" s="16">
        <v>872100</v>
      </c>
      <c r="K20" s="16">
        <v>803404</v>
      </c>
      <c r="L20" s="20" t="s">
        <v>119</v>
      </c>
      <c r="M20" s="21"/>
      <c r="N20" s="22">
        <v>110898</v>
      </c>
      <c r="O20" s="22">
        <f>'[2]Mérleg'!$I13</f>
        <v>195152</v>
      </c>
      <c r="P20" s="22">
        <v>90756</v>
      </c>
      <c r="Q20" s="22">
        <v>225427</v>
      </c>
      <c r="R20" s="22">
        <v>395041</v>
      </c>
      <c r="S20" s="22">
        <v>290940</v>
      </c>
      <c r="T20" s="53">
        <v>604080</v>
      </c>
      <c r="U20" s="22">
        <v>546207</v>
      </c>
      <c r="V20" s="22">
        <v>187989</v>
      </c>
    </row>
    <row r="21" spans="1:22" ht="12" customHeight="1">
      <c r="A21" s="26"/>
      <c r="B21" s="15" t="s">
        <v>172</v>
      </c>
      <c r="C21" s="16"/>
      <c r="D21" s="16"/>
      <c r="E21" s="16"/>
      <c r="F21" s="16"/>
      <c r="G21" s="16">
        <v>120128</v>
      </c>
      <c r="H21" s="16">
        <v>16723</v>
      </c>
      <c r="I21" s="16">
        <v>138241</v>
      </c>
      <c r="J21" s="16">
        <v>138241</v>
      </c>
      <c r="K21" s="16">
        <v>299174</v>
      </c>
      <c r="L21" s="20"/>
      <c r="M21" s="21"/>
      <c r="N21" s="22"/>
      <c r="O21" s="22"/>
      <c r="P21" s="22"/>
      <c r="Q21" s="22"/>
      <c r="R21" s="22"/>
      <c r="S21" s="22"/>
      <c r="T21" s="16"/>
      <c r="U21" s="22"/>
      <c r="V21" s="22"/>
    </row>
    <row r="22" spans="1:22" ht="12" customHeight="1">
      <c r="A22" s="26"/>
      <c r="B22" s="15" t="s">
        <v>104</v>
      </c>
      <c r="C22" s="16">
        <v>102596</v>
      </c>
      <c r="D22" s="16">
        <f>'[2]Mérleg'!$D32</f>
        <v>99774</v>
      </c>
      <c r="E22" s="16">
        <v>234282</v>
      </c>
      <c r="F22" s="16">
        <v>367343</v>
      </c>
      <c r="G22" s="16">
        <v>356389</v>
      </c>
      <c r="H22" s="16">
        <v>345500</v>
      </c>
      <c r="I22" s="16">
        <v>345500</v>
      </c>
      <c r="J22" s="16">
        <v>347049</v>
      </c>
      <c r="K22" s="16">
        <v>400000</v>
      </c>
      <c r="L22" s="27"/>
      <c r="M22" s="15" t="s">
        <v>114</v>
      </c>
      <c r="N22" s="28">
        <v>96962</v>
      </c>
      <c r="O22" s="28">
        <f>'[2]Mérleg'!$I$14</f>
        <v>2100</v>
      </c>
      <c r="P22" s="28"/>
      <c r="Q22" s="28"/>
      <c r="R22" s="28"/>
      <c r="S22" s="28">
        <v>110000</v>
      </c>
      <c r="T22" s="16">
        <v>625842</v>
      </c>
      <c r="U22" s="28">
        <v>337059</v>
      </c>
      <c r="V22" s="28">
        <v>195924</v>
      </c>
    </row>
    <row r="23" spans="1:22" ht="12" customHeight="1">
      <c r="A23" s="26"/>
      <c r="B23" s="14" t="s">
        <v>129</v>
      </c>
      <c r="C23" s="16">
        <v>854818</v>
      </c>
      <c r="D23" s="16">
        <f>'[2]Mérleg'!$D$31</f>
        <v>997233</v>
      </c>
      <c r="E23" s="16">
        <f>'[3]Mérleg'!$D32</f>
        <v>1047436</v>
      </c>
      <c r="F23" s="16">
        <v>1127628</v>
      </c>
      <c r="G23" s="16">
        <v>1146455</v>
      </c>
      <c r="H23" s="16">
        <v>1200736</v>
      </c>
      <c r="I23" s="16">
        <v>1230269</v>
      </c>
      <c r="J23" s="16">
        <v>1230269</v>
      </c>
      <c r="K23" s="16">
        <v>1223691</v>
      </c>
      <c r="L23" s="13"/>
      <c r="M23" s="15" t="s">
        <v>115</v>
      </c>
      <c r="N23" s="28">
        <v>637532</v>
      </c>
      <c r="O23" s="28">
        <f>'[2]Mérleg'!$I$15</f>
        <v>636383</v>
      </c>
      <c r="P23" s="28">
        <v>1144369</v>
      </c>
      <c r="Q23" s="28">
        <v>1227098</v>
      </c>
      <c r="R23" s="28">
        <v>1999164</v>
      </c>
      <c r="S23" s="28">
        <v>794886</v>
      </c>
      <c r="T23" s="16">
        <v>3694732</v>
      </c>
      <c r="U23" s="28">
        <v>2833505</v>
      </c>
      <c r="V23" s="28">
        <v>631733</v>
      </c>
    </row>
    <row r="24" spans="1:22" ht="12" customHeight="1">
      <c r="A24" s="26"/>
      <c r="B24" s="14" t="s">
        <v>154</v>
      </c>
      <c r="C24" s="16"/>
      <c r="D24" s="16"/>
      <c r="E24" s="16"/>
      <c r="F24" s="16"/>
      <c r="G24" s="16"/>
      <c r="H24" s="16">
        <v>500</v>
      </c>
      <c r="I24" s="16">
        <v>500</v>
      </c>
      <c r="J24" s="16">
        <v>935</v>
      </c>
      <c r="K24" s="16">
        <v>934</v>
      </c>
      <c r="L24" s="29" t="s">
        <v>133</v>
      </c>
      <c r="M24" s="30"/>
      <c r="N24" s="22">
        <f aca="true" t="shared" si="2" ref="N24:S24">SUM(N22:N23)</f>
        <v>734494</v>
      </c>
      <c r="O24" s="22">
        <f t="shared" si="2"/>
        <v>638483</v>
      </c>
      <c r="P24" s="22">
        <f t="shared" si="2"/>
        <v>1144369</v>
      </c>
      <c r="Q24" s="22">
        <f t="shared" si="2"/>
        <v>1227098</v>
      </c>
      <c r="R24" s="22">
        <f t="shared" si="2"/>
        <v>1999164</v>
      </c>
      <c r="S24" s="22">
        <f t="shared" si="2"/>
        <v>904886</v>
      </c>
      <c r="T24" s="53">
        <f>T22+T23</f>
        <v>4320574</v>
      </c>
      <c r="U24" s="22">
        <f>SUM(U22:U23)</f>
        <v>3170564</v>
      </c>
      <c r="V24" s="22">
        <f>SUM(V22:V23)</f>
        <v>827657</v>
      </c>
    </row>
    <row r="25" spans="1:11" ht="12" customHeight="1">
      <c r="A25" s="26"/>
      <c r="B25" s="14" t="s">
        <v>145</v>
      </c>
      <c r="C25" s="16"/>
      <c r="D25" s="16">
        <f>'[2]Mérleg'!$D33</f>
        <v>11</v>
      </c>
      <c r="E25" s="16">
        <v>31</v>
      </c>
      <c r="F25" s="16">
        <v>2</v>
      </c>
      <c r="G25" s="16"/>
      <c r="H25" s="16"/>
      <c r="I25" s="16"/>
      <c r="J25" s="16"/>
      <c r="K25" s="16"/>
    </row>
    <row r="26" spans="1:22" ht="12" customHeight="1">
      <c r="A26" s="10" t="s">
        <v>105</v>
      </c>
      <c r="B26" s="11"/>
      <c r="C26" s="6">
        <f>SUM(C20:C23)</f>
        <v>1221986</v>
      </c>
      <c r="D26" s="6">
        <f aca="true" t="shared" si="3" ref="D26:K26">SUM(D20:D25)</f>
        <v>1405377</v>
      </c>
      <c r="E26" s="6">
        <f t="shared" si="3"/>
        <v>2014080</v>
      </c>
      <c r="F26" s="6">
        <f t="shared" si="3"/>
        <v>2343228</v>
      </c>
      <c r="G26" s="6">
        <f t="shared" si="3"/>
        <v>2367737</v>
      </c>
      <c r="H26" s="6">
        <f t="shared" si="3"/>
        <v>2487196</v>
      </c>
      <c r="I26" s="6">
        <f t="shared" si="3"/>
        <v>2638247</v>
      </c>
      <c r="J26" s="6">
        <f t="shared" si="3"/>
        <v>2588594</v>
      </c>
      <c r="K26" s="6">
        <f t="shared" si="3"/>
        <v>2727203</v>
      </c>
      <c r="L26" s="20" t="s">
        <v>102</v>
      </c>
      <c r="M26" s="21"/>
      <c r="N26" s="22">
        <v>194884</v>
      </c>
      <c r="O26" s="22">
        <f>'[2]Mérleg'!$I$16</f>
        <v>63096</v>
      </c>
      <c r="P26" s="22">
        <v>70632</v>
      </c>
      <c r="Q26" s="22">
        <v>601938</v>
      </c>
      <c r="R26" s="22">
        <v>420919</v>
      </c>
      <c r="S26" s="22">
        <v>427730</v>
      </c>
      <c r="T26" s="22">
        <v>475898</v>
      </c>
      <c r="U26" s="22">
        <v>405798</v>
      </c>
      <c r="V26" s="22">
        <v>472372</v>
      </c>
    </row>
    <row r="27" spans="1:22" ht="12" customHeight="1">
      <c r="A27" s="26"/>
      <c r="B27" s="15" t="s">
        <v>175</v>
      </c>
      <c r="C27" s="16">
        <v>2206506</v>
      </c>
      <c r="D27" s="16">
        <f>'[2]Mérleg'!$D37</f>
        <v>2408382</v>
      </c>
      <c r="E27" s="16">
        <v>3342428</v>
      </c>
      <c r="F27" s="16">
        <v>3537595</v>
      </c>
      <c r="G27" s="16">
        <v>3825701</v>
      </c>
      <c r="H27" s="16">
        <v>3623359</v>
      </c>
      <c r="I27" s="16">
        <v>3638507</v>
      </c>
      <c r="J27" s="16">
        <v>3638507</v>
      </c>
      <c r="K27" s="16">
        <v>3556569</v>
      </c>
      <c r="L27" s="13"/>
      <c r="M27" s="13"/>
      <c r="N27" s="13"/>
      <c r="O27" s="13"/>
      <c r="P27" s="13"/>
      <c r="Q27" s="13"/>
      <c r="R27" s="13"/>
      <c r="S27" s="13"/>
      <c r="T27" s="16"/>
      <c r="U27" s="13"/>
      <c r="V27" s="13"/>
    </row>
    <row r="28" spans="1:22" ht="12" customHeight="1">
      <c r="A28" s="26"/>
      <c r="B28" s="14" t="s">
        <v>121</v>
      </c>
      <c r="C28" s="16">
        <v>85747</v>
      </c>
      <c r="D28" s="16">
        <f>'[2]Mérleg'!$D38</f>
        <v>99662</v>
      </c>
      <c r="E28" s="16">
        <v>134071</v>
      </c>
      <c r="F28" s="16">
        <v>96741</v>
      </c>
      <c r="G28" s="16">
        <v>97605</v>
      </c>
      <c r="H28" s="16">
        <v>34947</v>
      </c>
      <c r="I28" s="16">
        <v>34947</v>
      </c>
      <c r="J28" s="16">
        <v>34947</v>
      </c>
      <c r="K28" s="16"/>
      <c r="L28" s="20" t="s">
        <v>103</v>
      </c>
      <c r="M28" s="21"/>
      <c r="N28" s="22">
        <v>121071</v>
      </c>
      <c r="O28" s="22">
        <f>'[2]Mérleg'!$I$17</f>
        <v>333500</v>
      </c>
      <c r="P28" s="22">
        <v>139945</v>
      </c>
      <c r="Q28" s="22">
        <v>89800</v>
      </c>
      <c r="R28" s="22">
        <v>3764</v>
      </c>
      <c r="S28" s="22"/>
      <c r="T28" s="53">
        <v>100</v>
      </c>
      <c r="U28" s="22">
        <v>100</v>
      </c>
      <c r="V28" s="22"/>
    </row>
    <row r="29" spans="1:20" ht="12" customHeight="1">
      <c r="A29" s="26"/>
      <c r="B29" s="14" t="s">
        <v>127</v>
      </c>
      <c r="C29" s="16">
        <v>48843</v>
      </c>
      <c r="D29" s="16">
        <f>'[2]Mérleg'!$D39</f>
        <v>48789</v>
      </c>
      <c r="E29" s="16"/>
      <c r="F29" s="16"/>
      <c r="G29" s="16"/>
      <c r="H29" s="16"/>
      <c r="I29" s="16"/>
      <c r="J29" s="16"/>
      <c r="K29" s="16"/>
      <c r="T29" s="16"/>
    </row>
    <row r="30" spans="1:22" ht="12" customHeight="1">
      <c r="A30" s="26"/>
      <c r="B30" s="15" t="s">
        <v>174</v>
      </c>
      <c r="C30" s="16"/>
      <c r="D30" s="16">
        <f>'[2]Mérleg'!$D$42</f>
        <v>4494</v>
      </c>
      <c r="E30" s="16">
        <v>13146</v>
      </c>
      <c r="F30" s="16"/>
      <c r="G30" s="16">
        <v>228740</v>
      </c>
      <c r="H30" s="16">
        <v>308321</v>
      </c>
      <c r="I30" s="16">
        <v>464933</v>
      </c>
      <c r="J30" s="16">
        <v>451888</v>
      </c>
      <c r="K30" s="16">
        <v>342863</v>
      </c>
      <c r="L30" s="10" t="s">
        <v>146</v>
      </c>
      <c r="Q30" s="12">
        <v>878</v>
      </c>
      <c r="R30" s="12">
        <v>4100</v>
      </c>
      <c r="S30" s="12">
        <v>5659</v>
      </c>
      <c r="T30" s="52">
        <v>28879</v>
      </c>
      <c r="U30" s="12">
        <v>827</v>
      </c>
      <c r="V30" s="12">
        <v>5659</v>
      </c>
    </row>
    <row r="31" spans="1:22" ht="12" customHeight="1">
      <c r="A31" s="26"/>
      <c r="B31" s="15" t="s">
        <v>109</v>
      </c>
      <c r="C31" s="16">
        <v>252930</v>
      </c>
      <c r="D31" s="16">
        <f>'[2]Mérleg'!$D43</f>
        <v>690498</v>
      </c>
      <c r="E31" s="16">
        <v>256707</v>
      </c>
      <c r="F31" s="16">
        <v>347781</v>
      </c>
      <c r="G31" s="16">
        <v>427967</v>
      </c>
      <c r="H31" s="16">
        <v>1920</v>
      </c>
      <c r="I31" s="16">
        <v>595127</v>
      </c>
      <c r="J31" s="16">
        <v>595127</v>
      </c>
      <c r="K31" s="16">
        <v>2560</v>
      </c>
      <c r="L31" s="13"/>
      <c r="M31" s="13"/>
      <c r="N31" s="13"/>
      <c r="O31" s="13"/>
      <c r="P31" s="13"/>
      <c r="Q31" s="13"/>
      <c r="R31" s="13"/>
      <c r="S31" s="13"/>
      <c r="T31" s="16"/>
      <c r="U31" s="13"/>
      <c r="V31" s="13"/>
    </row>
    <row r="32" spans="1:22" ht="12" customHeight="1">
      <c r="A32" s="26"/>
      <c r="B32" s="15" t="s">
        <v>110</v>
      </c>
      <c r="C32" s="16">
        <v>83326</v>
      </c>
      <c r="E32" s="16"/>
      <c r="F32" s="16"/>
      <c r="G32" s="16">
        <v>1861</v>
      </c>
      <c r="H32" s="16"/>
      <c r="I32" s="16">
        <v>960</v>
      </c>
      <c r="J32" s="16">
        <v>960</v>
      </c>
      <c r="K32" s="16"/>
      <c r="L32" s="10" t="s">
        <v>126</v>
      </c>
      <c r="M32" s="11"/>
      <c r="N32" s="12">
        <v>8717</v>
      </c>
      <c r="O32" s="12">
        <f>'[2]Mérleg'!$I$19</f>
        <v>10809</v>
      </c>
      <c r="P32" s="12">
        <v>12240</v>
      </c>
      <c r="Q32" s="12">
        <v>11769</v>
      </c>
      <c r="R32" s="12">
        <v>12584</v>
      </c>
      <c r="S32" s="12">
        <v>11296</v>
      </c>
      <c r="T32" s="52">
        <v>14624</v>
      </c>
      <c r="U32" s="52">
        <v>11828</v>
      </c>
      <c r="V32" s="52">
        <v>11255</v>
      </c>
    </row>
    <row r="33" spans="1:22" ht="12" customHeight="1">
      <c r="A33" s="26"/>
      <c r="B33" s="15" t="s">
        <v>120</v>
      </c>
      <c r="C33" s="16">
        <v>3800</v>
      </c>
      <c r="D33" s="16">
        <f>'[2]Mérleg'!$D44</f>
        <v>3800</v>
      </c>
      <c r="E33" s="16">
        <v>800</v>
      </c>
      <c r="F33" s="16">
        <v>1400</v>
      </c>
      <c r="G33" s="16">
        <v>900</v>
      </c>
      <c r="H33" s="16"/>
      <c r="I33" s="16">
        <v>1500</v>
      </c>
      <c r="J33" s="16">
        <v>1500</v>
      </c>
      <c r="K33" s="16"/>
      <c r="L33" s="13"/>
      <c r="M33" s="13"/>
      <c r="N33" s="13"/>
      <c r="O33" s="13"/>
      <c r="P33" s="13"/>
      <c r="Q33" s="13"/>
      <c r="R33" s="13"/>
      <c r="S33" s="13"/>
      <c r="T33" s="16"/>
      <c r="U33" s="13"/>
      <c r="V33" s="13"/>
    </row>
    <row r="34" spans="1:22" ht="12" customHeight="1">
      <c r="A34" s="26"/>
      <c r="B34" s="15" t="s">
        <v>173</v>
      </c>
      <c r="C34" s="16"/>
      <c r="D34" s="16"/>
      <c r="E34" s="16"/>
      <c r="F34" s="16"/>
      <c r="G34" s="16">
        <v>48110</v>
      </c>
      <c r="H34" s="16"/>
      <c r="I34" s="16">
        <v>3574</v>
      </c>
      <c r="J34" s="16">
        <v>3574</v>
      </c>
      <c r="K34" s="16"/>
      <c r="L34" s="10" t="s">
        <v>132</v>
      </c>
      <c r="M34" s="11"/>
      <c r="N34" s="12">
        <v>32451</v>
      </c>
      <c r="O34" s="12"/>
      <c r="P34" s="12"/>
      <c r="Q34" s="12"/>
      <c r="R34" s="12"/>
      <c r="S34" s="12"/>
      <c r="T34" s="16"/>
      <c r="U34" s="12"/>
      <c r="V34" s="12"/>
    </row>
    <row r="35" spans="1:22" ht="12" customHeight="1">
      <c r="A35" s="26"/>
      <c r="B35" s="14" t="s">
        <v>130</v>
      </c>
      <c r="C35" s="16">
        <v>85</v>
      </c>
      <c r="D35" s="16">
        <f>'[2]Mérleg'!$D$40</f>
        <v>85</v>
      </c>
      <c r="E35" s="16"/>
      <c r="F35" s="16"/>
      <c r="G35" s="16"/>
      <c r="H35" s="16"/>
      <c r="I35" s="16"/>
      <c r="J35" s="16"/>
      <c r="K35" s="16"/>
      <c r="L35" s="13"/>
      <c r="M35" s="13"/>
      <c r="N35" s="13"/>
      <c r="O35" s="13"/>
      <c r="P35" s="13"/>
      <c r="Q35" s="13"/>
      <c r="R35" s="13"/>
      <c r="S35" s="13"/>
      <c r="T35" s="16"/>
      <c r="U35" s="13"/>
      <c r="V35" s="13"/>
    </row>
    <row r="36" spans="1:22" ht="12" customHeight="1">
      <c r="A36" s="26"/>
      <c r="B36" s="15" t="s">
        <v>134</v>
      </c>
      <c r="C36" s="16">
        <v>111030</v>
      </c>
      <c r="D36" s="16">
        <f>'[2]Mérleg'!$D$41</f>
        <v>123867</v>
      </c>
      <c r="E36" s="16">
        <v>100146</v>
      </c>
      <c r="F36" s="16">
        <v>123130</v>
      </c>
      <c r="G36" s="16">
        <v>148759</v>
      </c>
      <c r="H36" s="16"/>
      <c r="I36" s="16">
        <v>103736</v>
      </c>
      <c r="J36" s="16">
        <v>103736</v>
      </c>
      <c r="K36" s="16"/>
      <c r="L36" s="17" t="s">
        <v>176</v>
      </c>
      <c r="M36" s="31"/>
      <c r="N36" s="12"/>
      <c r="O36" s="12"/>
      <c r="P36" s="13"/>
      <c r="Q36" s="13"/>
      <c r="R36" s="13"/>
      <c r="S36" s="12">
        <v>225532</v>
      </c>
      <c r="T36" s="12">
        <v>325955</v>
      </c>
      <c r="U36" s="12">
        <v>280119</v>
      </c>
      <c r="V36" s="12">
        <v>168700</v>
      </c>
    </row>
    <row r="37" spans="1:22" ht="12" customHeight="1">
      <c r="A37" s="26"/>
      <c r="B37" s="15" t="s">
        <v>135</v>
      </c>
      <c r="C37" s="16"/>
      <c r="D37" s="16"/>
      <c r="E37" s="16"/>
      <c r="F37" s="16"/>
      <c r="G37" s="16"/>
      <c r="H37" s="16"/>
      <c r="I37" s="16"/>
      <c r="J37" s="16"/>
      <c r="K37" s="16"/>
      <c r="L37" s="13"/>
      <c r="M37" s="13"/>
      <c r="N37" s="13"/>
      <c r="O37" s="13"/>
      <c r="P37" s="13"/>
      <c r="Q37" s="13"/>
      <c r="R37" s="13"/>
      <c r="S37" s="13"/>
      <c r="T37" s="16"/>
      <c r="U37" s="13"/>
      <c r="V37" s="13"/>
    </row>
    <row r="38" spans="1:22" ht="12" customHeight="1">
      <c r="A38" s="26"/>
      <c r="B38" s="15" t="s">
        <v>150</v>
      </c>
      <c r="C38" s="16">
        <v>23949</v>
      </c>
      <c r="D38" s="16">
        <f>'[2]Mérleg'!$D$45</f>
        <v>8039</v>
      </c>
      <c r="E38" s="16">
        <v>17763</v>
      </c>
      <c r="F38" s="16">
        <v>28410</v>
      </c>
      <c r="G38" s="16">
        <v>33388</v>
      </c>
      <c r="H38" s="16">
        <v>9880</v>
      </c>
      <c r="I38" s="16">
        <v>10192</v>
      </c>
      <c r="J38" s="16">
        <v>10037</v>
      </c>
      <c r="K38" s="16">
        <v>9011</v>
      </c>
      <c r="L38" s="81" t="s">
        <v>180</v>
      </c>
      <c r="M38" s="81"/>
      <c r="N38" s="6">
        <v>411690</v>
      </c>
      <c r="O38" s="6">
        <f>'[2]Mérleg'!$I$20</f>
        <v>578112</v>
      </c>
      <c r="P38" s="12">
        <v>647490</v>
      </c>
      <c r="Q38" s="12">
        <v>584216</v>
      </c>
      <c r="R38" s="12">
        <v>819544</v>
      </c>
      <c r="S38" s="12"/>
      <c r="T38" s="52"/>
      <c r="U38" s="12"/>
      <c r="V38" s="12"/>
    </row>
    <row r="39" spans="1:22" ht="12" customHeight="1">
      <c r="A39" s="26"/>
      <c r="B39" s="15" t="s">
        <v>144</v>
      </c>
      <c r="C39" s="16"/>
      <c r="D39" s="16"/>
      <c r="E39" s="16">
        <v>50359</v>
      </c>
      <c r="F39" s="16">
        <v>33739</v>
      </c>
      <c r="G39" s="16">
        <v>24913</v>
      </c>
      <c r="H39" s="16">
        <v>19362</v>
      </c>
      <c r="I39" s="16">
        <v>18619</v>
      </c>
      <c r="J39" s="16">
        <v>18619</v>
      </c>
      <c r="K39" s="16"/>
      <c r="L39" s="81"/>
      <c r="M39" s="81"/>
      <c r="N39" s="22"/>
      <c r="O39" s="22"/>
      <c r="P39" s="22"/>
      <c r="Q39" s="22"/>
      <c r="R39" s="22"/>
      <c r="S39" s="22"/>
      <c r="T39" s="16"/>
      <c r="U39" s="22"/>
      <c r="V39" s="22"/>
    </row>
    <row r="40" spans="1:22" ht="12" customHeight="1">
      <c r="A40" s="26"/>
      <c r="B40" s="15" t="s">
        <v>147</v>
      </c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37"/>
      <c r="N40" s="22"/>
      <c r="O40" s="22"/>
      <c r="P40" s="22"/>
      <c r="Q40" s="22"/>
      <c r="R40" s="22"/>
      <c r="S40" s="22"/>
      <c r="T40" s="16"/>
      <c r="U40" s="22"/>
      <c r="V40" s="22"/>
    </row>
    <row r="41" spans="1:22" ht="12" customHeight="1">
      <c r="A41" s="10" t="s">
        <v>113</v>
      </c>
      <c r="B41" s="11"/>
      <c r="C41" s="19">
        <f>SUM(C27:C38)</f>
        <v>2816216</v>
      </c>
      <c r="D41" s="19">
        <f>SUM(D27:D39)</f>
        <v>3387616</v>
      </c>
      <c r="E41" s="19">
        <f>SUM(E27:E39)</f>
        <v>3915420</v>
      </c>
      <c r="F41" s="19">
        <f>SUM(F27:F39)</f>
        <v>4168796</v>
      </c>
      <c r="G41" s="19">
        <f>SUM(G27:G39)</f>
        <v>4837944</v>
      </c>
      <c r="H41" s="50">
        <f>SUM(H27:H40)</f>
        <v>3997789</v>
      </c>
      <c r="I41" s="19">
        <f>SUM(I27:I39)</f>
        <v>4872095</v>
      </c>
      <c r="J41" s="19">
        <f>SUM(J27:J39)</f>
        <v>4858895</v>
      </c>
      <c r="K41" s="19">
        <f>SUM(K27:K39)</f>
        <v>3911003</v>
      </c>
      <c r="L41" s="17" t="s">
        <v>106</v>
      </c>
      <c r="M41" s="31"/>
      <c r="N41" s="12"/>
      <c r="O41" s="12"/>
      <c r="P41" s="12"/>
      <c r="Q41" s="12"/>
      <c r="R41" s="12"/>
      <c r="S41" s="12"/>
      <c r="T41" s="19"/>
      <c r="U41" s="12"/>
      <c r="V41" s="12"/>
    </row>
    <row r="42" spans="1:22" ht="12" customHeight="1">
      <c r="A42" s="26"/>
      <c r="B42" s="14" t="s">
        <v>178</v>
      </c>
      <c r="C42" s="16">
        <v>269207</v>
      </c>
      <c r="D42" s="16">
        <f>'[2]Mérleg'!$D20</f>
        <v>200516</v>
      </c>
      <c r="E42" s="16">
        <v>200304</v>
      </c>
      <c r="F42" s="16">
        <v>198226</v>
      </c>
      <c r="G42" s="16">
        <v>186299</v>
      </c>
      <c r="H42" s="16">
        <v>166633</v>
      </c>
      <c r="I42" s="16">
        <v>318072</v>
      </c>
      <c r="J42" s="16">
        <v>330840</v>
      </c>
      <c r="K42" s="16">
        <v>176383</v>
      </c>
      <c r="L42" s="17"/>
      <c r="M42" s="31"/>
      <c r="N42" s="12"/>
      <c r="O42" s="12"/>
      <c r="P42" s="12"/>
      <c r="Q42" s="12"/>
      <c r="R42" s="12"/>
      <c r="S42" s="12"/>
      <c r="T42" s="52"/>
      <c r="U42" s="12"/>
      <c r="V42" s="12"/>
    </row>
    <row r="43" spans="1:22" ht="12" customHeight="1">
      <c r="A43" s="26"/>
      <c r="B43" s="14" t="s">
        <v>179</v>
      </c>
      <c r="C43" s="16">
        <v>391196</v>
      </c>
      <c r="D43" s="16">
        <f>'[2]Mérleg'!$D21</f>
        <v>119002</v>
      </c>
      <c r="E43" s="16">
        <v>271430</v>
      </c>
      <c r="F43" s="16">
        <v>371254</v>
      </c>
      <c r="G43" s="16">
        <v>1214958</v>
      </c>
      <c r="H43" s="16">
        <v>40980</v>
      </c>
      <c r="I43" s="16">
        <v>1317751</v>
      </c>
      <c r="J43" s="16">
        <v>1283702</v>
      </c>
      <c r="K43" s="16">
        <v>69667</v>
      </c>
      <c r="L43" s="17" t="s">
        <v>177</v>
      </c>
      <c r="M43" s="31"/>
      <c r="N43" s="6">
        <v>641067</v>
      </c>
      <c r="O43" s="6">
        <f>'[2]Mérleg'!$I$22</f>
        <v>488186</v>
      </c>
      <c r="P43" s="12">
        <v>350317</v>
      </c>
      <c r="Q43" s="12">
        <v>306772</v>
      </c>
      <c r="R43" s="12">
        <v>624899</v>
      </c>
      <c r="S43" s="12">
        <v>268787</v>
      </c>
      <c r="T43" s="52">
        <v>282577</v>
      </c>
      <c r="U43" s="12">
        <v>258080</v>
      </c>
      <c r="V43" s="12">
        <v>591442</v>
      </c>
    </row>
    <row r="44" spans="1:22" ht="12" customHeight="1">
      <c r="A44" s="10" t="s">
        <v>171</v>
      </c>
      <c r="B44" s="11"/>
      <c r="C44" s="33">
        <f aca="true" t="shared" si="4" ref="C44:K44">SUM(C42:C43)</f>
        <v>660403</v>
      </c>
      <c r="D44" s="33">
        <f t="shared" si="4"/>
        <v>319518</v>
      </c>
      <c r="E44" s="33">
        <f t="shared" si="4"/>
        <v>471734</v>
      </c>
      <c r="F44" s="33">
        <f t="shared" si="4"/>
        <v>569480</v>
      </c>
      <c r="G44" s="33">
        <f t="shared" si="4"/>
        <v>1401257</v>
      </c>
      <c r="H44" s="33">
        <f t="shared" si="4"/>
        <v>207613</v>
      </c>
      <c r="I44" s="33">
        <f t="shared" si="4"/>
        <v>1635823</v>
      </c>
      <c r="J44" s="33">
        <f t="shared" si="4"/>
        <v>1614542</v>
      </c>
      <c r="K44" s="33">
        <f t="shared" si="4"/>
        <v>246050</v>
      </c>
      <c r="L44" s="17" t="s">
        <v>107</v>
      </c>
      <c r="M44" s="31"/>
      <c r="N44" s="12"/>
      <c r="O44" s="12"/>
      <c r="P44" s="12"/>
      <c r="Q44" s="12"/>
      <c r="R44" s="12"/>
      <c r="S44" s="12">
        <v>1212803</v>
      </c>
      <c r="T44" s="33">
        <v>578249</v>
      </c>
      <c r="U44" s="12"/>
      <c r="V44" s="12">
        <v>1035227</v>
      </c>
    </row>
    <row r="45" spans="1:22" ht="12" customHeight="1">
      <c r="A45" s="26"/>
      <c r="B45" s="14" t="s">
        <v>123</v>
      </c>
      <c r="C45" s="16"/>
      <c r="D45" s="16">
        <f>'[2]Mérleg'!$D24</f>
        <v>100000</v>
      </c>
      <c r="E45" s="16">
        <v>339000</v>
      </c>
      <c r="F45" s="16">
        <v>317519</v>
      </c>
      <c r="G45" s="16">
        <v>700000</v>
      </c>
      <c r="H45" s="16">
        <v>1816171</v>
      </c>
      <c r="I45" s="16">
        <v>1672383</v>
      </c>
      <c r="J45" s="16">
        <v>1198052</v>
      </c>
      <c r="K45" s="16">
        <v>1531660</v>
      </c>
      <c r="L45" s="13"/>
      <c r="M45" s="13"/>
      <c r="N45" s="13"/>
      <c r="O45" s="13"/>
      <c r="P45" s="13"/>
      <c r="Q45" s="13"/>
      <c r="R45" s="13"/>
      <c r="S45" s="13"/>
      <c r="T45" s="16"/>
      <c r="U45" s="13"/>
      <c r="V45" s="13"/>
    </row>
    <row r="46" spans="1:22" ht="12" customHeight="1">
      <c r="A46" s="34"/>
      <c r="B46" s="14" t="s">
        <v>124</v>
      </c>
      <c r="C46" s="16">
        <v>24770</v>
      </c>
      <c r="D46" s="16">
        <f>'[2]Mérleg'!$D25</f>
        <v>27524</v>
      </c>
      <c r="E46" s="16">
        <v>28891</v>
      </c>
      <c r="F46" s="16">
        <v>27077</v>
      </c>
      <c r="G46" s="16">
        <v>24561</v>
      </c>
      <c r="H46" s="16">
        <v>35200</v>
      </c>
      <c r="I46" s="16">
        <v>35200</v>
      </c>
      <c r="J46" s="16">
        <v>37875</v>
      </c>
      <c r="K46" s="16">
        <v>25680</v>
      </c>
      <c r="L46" s="17" t="s">
        <v>108</v>
      </c>
      <c r="M46" s="31"/>
      <c r="N46" s="12"/>
      <c r="O46" s="12"/>
      <c r="P46" s="12"/>
      <c r="Q46" s="12"/>
      <c r="R46" s="12"/>
      <c r="S46" s="12">
        <v>1300000</v>
      </c>
      <c r="T46" s="52"/>
      <c r="U46" s="12"/>
      <c r="V46" s="12">
        <v>1400000</v>
      </c>
    </row>
    <row r="47" spans="1:22" ht="12" customHeight="1">
      <c r="A47" s="34"/>
      <c r="B47" s="14" t="s">
        <v>156</v>
      </c>
      <c r="C47" s="16">
        <v>400143</v>
      </c>
      <c r="D47" s="16">
        <f>'[2]Mérleg'!$D$26</f>
        <v>29</v>
      </c>
      <c r="E47" s="16">
        <v>5</v>
      </c>
      <c r="F47" s="16"/>
      <c r="G47" s="16">
        <v>5000</v>
      </c>
      <c r="H47" s="16"/>
      <c r="I47" s="16"/>
      <c r="J47" s="16"/>
      <c r="K47" s="16"/>
      <c r="L47" s="13"/>
      <c r="M47" s="15" t="s">
        <v>111</v>
      </c>
      <c r="N47" s="28">
        <v>717</v>
      </c>
      <c r="O47" s="28">
        <f>'[2]Mérleg'!$I$27</f>
        <v>35753</v>
      </c>
      <c r="P47" s="28">
        <v>86930</v>
      </c>
      <c r="Q47" s="28">
        <v>2628</v>
      </c>
      <c r="R47" s="28">
        <v>869</v>
      </c>
      <c r="S47" s="28"/>
      <c r="T47" s="28">
        <v>139337</v>
      </c>
      <c r="U47" s="28">
        <v>139337</v>
      </c>
      <c r="V47" s="28"/>
    </row>
    <row r="48" spans="1:22" ht="12" customHeight="1">
      <c r="A48" s="34"/>
      <c r="B48" s="14" t="s">
        <v>136</v>
      </c>
      <c r="C48" s="16">
        <v>41041</v>
      </c>
      <c r="D48" s="16"/>
      <c r="E48" s="16"/>
      <c r="F48" s="16"/>
      <c r="G48" s="16"/>
      <c r="H48" s="16"/>
      <c r="I48" s="16"/>
      <c r="J48" s="16"/>
      <c r="K48" s="16"/>
      <c r="L48" s="13"/>
      <c r="M48" s="15" t="s">
        <v>155</v>
      </c>
      <c r="N48" s="28"/>
      <c r="O48" s="28"/>
      <c r="P48" s="28"/>
      <c r="Q48" s="28">
        <v>17631</v>
      </c>
      <c r="R48" s="28">
        <v>16525</v>
      </c>
      <c r="S48" s="28"/>
      <c r="T48" s="16">
        <v>11180</v>
      </c>
      <c r="U48" s="28">
        <v>11180</v>
      </c>
      <c r="V48" s="28"/>
    </row>
    <row r="49" spans="1:22" ht="12" customHeight="1">
      <c r="A49" s="34"/>
      <c r="B49" s="14" t="s">
        <v>137</v>
      </c>
      <c r="C49" s="16"/>
      <c r="D49" s="16"/>
      <c r="E49" s="16"/>
      <c r="F49" s="16"/>
      <c r="G49" s="16"/>
      <c r="H49" s="16"/>
      <c r="I49" s="16"/>
      <c r="J49" s="16"/>
      <c r="K49" s="16"/>
      <c r="L49" s="13"/>
      <c r="M49" s="15" t="s">
        <v>112</v>
      </c>
      <c r="N49" s="32">
        <v>48336</v>
      </c>
      <c r="O49" s="32">
        <f>'[2]Mérleg'!$I$29</f>
        <v>253090</v>
      </c>
      <c r="P49" s="32">
        <v>343123</v>
      </c>
      <c r="Q49" s="32">
        <v>-589463</v>
      </c>
      <c r="R49" s="32">
        <v>77884</v>
      </c>
      <c r="S49" s="32"/>
      <c r="T49" s="16"/>
      <c r="U49" s="32">
        <v>162516</v>
      </c>
      <c r="V49" s="32"/>
    </row>
    <row r="50" spans="1:22" ht="12" customHeight="1">
      <c r="A50" s="10" t="s">
        <v>131</v>
      </c>
      <c r="B50" s="35"/>
      <c r="C50" s="6">
        <f aca="true" t="shared" si="5" ref="C50:K50">SUM(C45:C49)</f>
        <v>465954</v>
      </c>
      <c r="D50" s="6">
        <f t="shared" si="5"/>
        <v>127553</v>
      </c>
      <c r="E50" s="6">
        <f t="shared" si="5"/>
        <v>367896</v>
      </c>
      <c r="F50" s="6">
        <f t="shared" si="5"/>
        <v>344596</v>
      </c>
      <c r="G50" s="6">
        <f t="shared" si="5"/>
        <v>729561</v>
      </c>
      <c r="H50" s="51">
        <f t="shared" si="5"/>
        <v>1851371</v>
      </c>
      <c r="I50" s="6">
        <f t="shared" si="5"/>
        <v>1707583</v>
      </c>
      <c r="J50" s="6">
        <f t="shared" si="5"/>
        <v>1235927</v>
      </c>
      <c r="K50" s="6">
        <f t="shared" si="5"/>
        <v>1557340</v>
      </c>
      <c r="L50" s="13"/>
      <c r="M50" s="13"/>
      <c r="N50" s="13"/>
      <c r="O50" s="13"/>
      <c r="P50" s="13"/>
      <c r="Q50" s="13"/>
      <c r="R50" s="13"/>
      <c r="S50" s="13"/>
      <c r="T50" s="6"/>
      <c r="U50" s="13"/>
      <c r="V50" s="13"/>
    </row>
    <row r="51" spans="1:22" ht="12" customHeight="1">
      <c r="A51" s="10" t="s">
        <v>146</v>
      </c>
      <c r="B51" s="35"/>
      <c r="C51" s="6"/>
      <c r="D51" s="6"/>
      <c r="E51" s="6"/>
      <c r="F51" s="6">
        <v>517</v>
      </c>
      <c r="G51" s="6">
        <v>3579</v>
      </c>
      <c r="H51" s="6">
        <v>4520</v>
      </c>
      <c r="I51" s="6">
        <v>26910</v>
      </c>
      <c r="J51" s="6">
        <v>26806</v>
      </c>
      <c r="K51" s="6">
        <v>4520</v>
      </c>
      <c r="L51" s="13"/>
      <c r="M51" s="13"/>
      <c r="N51" s="13"/>
      <c r="O51" s="13"/>
      <c r="P51" s="13"/>
      <c r="Q51" s="13"/>
      <c r="R51" s="13"/>
      <c r="S51" s="13"/>
      <c r="T51" s="6"/>
      <c r="U51" s="13"/>
      <c r="V51" s="13"/>
    </row>
    <row r="52" spans="1:22" ht="12" customHeight="1">
      <c r="A52" s="10" t="s">
        <v>125</v>
      </c>
      <c r="B52" s="11"/>
      <c r="C52" s="6">
        <v>556</v>
      </c>
      <c r="D52" s="6">
        <f>'[2]Mérleg'!$D$19</f>
        <v>767</v>
      </c>
      <c r="E52" s="6">
        <v>1357</v>
      </c>
      <c r="F52" s="6">
        <v>713</v>
      </c>
      <c r="G52" s="6">
        <v>1378</v>
      </c>
      <c r="H52" s="6">
        <v>130</v>
      </c>
      <c r="I52" s="6">
        <v>1152</v>
      </c>
      <c r="J52" s="6">
        <v>1120</v>
      </c>
      <c r="K52" s="6">
        <v>95</v>
      </c>
      <c r="L52" s="13"/>
      <c r="M52" s="13"/>
      <c r="N52" s="13"/>
      <c r="O52" s="13"/>
      <c r="P52" s="13"/>
      <c r="Q52" s="13"/>
      <c r="R52" s="13"/>
      <c r="S52" s="13"/>
      <c r="T52" s="6"/>
      <c r="U52" s="13"/>
      <c r="V52" s="13"/>
    </row>
    <row r="53" spans="1:22" ht="12" customHeight="1">
      <c r="A53" s="10" t="s">
        <v>132</v>
      </c>
      <c r="B53" s="11"/>
      <c r="C53" s="36">
        <v>12445</v>
      </c>
      <c r="D53" s="36"/>
      <c r="E53" s="36"/>
      <c r="F53" s="36"/>
      <c r="G53" s="36"/>
      <c r="H53" s="36"/>
      <c r="I53" s="36"/>
      <c r="J53" s="36"/>
      <c r="K53" s="36"/>
      <c r="L53" s="13"/>
      <c r="M53" s="13"/>
      <c r="N53" s="13"/>
      <c r="O53" s="13"/>
      <c r="P53" s="13"/>
      <c r="Q53" s="13"/>
      <c r="R53" s="13"/>
      <c r="S53" s="13"/>
      <c r="T53" s="36"/>
      <c r="U53" s="13"/>
      <c r="V53" s="13"/>
    </row>
    <row r="54" spans="1:22" ht="12" customHeight="1">
      <c r="A54" s="10" t="s">
        <v>153</v>
      </c>
      <c r="B54" s="31"/>
      <c r="C54" s="6">
        <v>937039</v>
      </c>
      <c r="D54" s="6">
        <f>'[2]Mérleg'!$D$49</f>
        <v>1277471</v>
      </c>
      <c r="E54" s="6">
        <v>926214</v>
      </c>
      <c r="F54" s="6">
        <v>812361</v>
      </c>
      <c r="G54" s="6">
        <v>1604456</v>
      </c>
      <c r="H54" s="6">
        <v>1300000</v>
      </c>
      <c r="I54" s="6">
        <v>1766134</v>
      </c>
      <c r="J54" s="6">
        <v>1451233</v>
      </c>
      <c r="K54" s="6">
        <v>1400000</v>
      </c>
      <c r="L54" s="13"/>
      <c r="M54" s="13"/>
      <c r="N54" s="13"/>
      <c r="O54" s="13"/>
      <c r="P54" s="13"/>
      <c r="Q54" s="13"/>
      <c r="R54" s="13"/>
      <c r="S54" s="13"/>
      <c r="T54" s="6"/>
      <c r="U54" s="13"/>
      <c r="V54" s="13"/>
    </row>
    <row r="55" spans="1:22" ht="12" customHeight="1">
      <c r="A55" s="10" t="s">
        <v>142</v>
      </c>
      <c r="B55" s="14"/>
      <c r="C55" s="6">
        <v>14651</v>
      </c>
      <c r="D55" s="6"/>
      <c r="E55" s="6"/>
      <c r="F55" s="6"/>
      <c r="G55" s="6"/>
      <c r="H55" s="6"/>
      <c r="I55" s="6"/>
      <c r="J55" s="6"/>
      <c r="K55" s="6"/>
      <c r="L55" s="13"/>
      <c r="M55" s="13"/>
      <c r="N55" s="13"/>
      <c r="O55" s="13"/>
      <c r="P55" s="13"/>
      <c r="Q55" s="13"/>
      <c r="R55" s="13"/>
      <c r="S55" s="13"/>
      <c r="T55" s="6"/>
      <c r="U55" s="13"/>
      <c r="V55" s="13"/>
    </row>
    <row r="56" spans="1:22" ht="12" customHeight="1">
      <c r="A56" s="10" t="s">
        <v>148</v>
      </c>
      <c r="B56" s="14"/>
      <c r="C56" s="6"/>
      <c r="D56" s="6"/>
      <c r="E56" s="6"/>
      <c r="F56" s="6">
        <v>4085</v>
      </c>
      <c r="G56" s="6"/>
      <c r="H56" s="6"/>
      <c r="I56" s="6"/>
      <c r="J56" s="6"/>
      <c r="K56" s="6"/>
      <c r="L56" s="13"/>
      <c r="M56" s="13"/>
      <c r="N56" s="13"/>
      <c r="O56" s="13"/>
      <c r="P56" s="13"/>
      <c r="Q56" s="13"/>
      <c r="R56" s="13"/>
      <c r="S56" s="13"/>
      <c r="T56" s="6"/>
      <c r="U56" s="13"/>
      <c r="V56" s="13"/>
    </row>
    <row r="57" spans="1:22" ht="12" customHeight="1">
      <c r="A57" s="10" t="s">
        <v>157</v>
      </c>
      <c r="B57" s="14"/>
      <c r="C57" s="6"/>
      <c r="D57" s="6"/>
      <c r="E57" s="6"/>
      <c r="F57" s="6"/>
      <c r="G57" s="6">
        <v>33180</v>
      </c>
      <c r="H57" s="6"/>
      <c r="I57" s="6"/>
      <c r="J57" s="6"/>
      <c r="K57" s="6"/>
      <c r="L57" s="13"/>
      <c r="M57" s="13"/>
      <c r="N57" s="13"/>
      <c r="O57" s="13"/>
      <c r="P57" s="13"/>
      <c r="Q57" s="13"/>
      <c r="R57" s="13"/>
      <c r="S57" s="13"/>
      <c r="T57" s="6"/>
      <c r="U57" s="13"/>
      <c r="V57" s="13"/>
    </row>
    <row r="58" spans="1:22" ht="15" customHeight="1" thickBot="1">
      <c r="A58" s="26"/>
      <c r="B58" s="14" t="s">
        <v>141</v>
      </c>
      <c r="C58" s="16">
        <v>39230</v>
      </c>
      <c r="D58" s="16">
        <f>'[2]Mérleg'!$D$50</f>
        <v>273692</v>
      </c>
      <c r="E58" s="16">
        <v>55027</v>
      </c>
      <c r="F58" s="16">
        <v>-242450</v>
      </c>
      <c r="G58" s="16">
        <v>13508</v>
      </c>
      <c r="H58" s="16"/>
      <c r="I58" s="16"/>
      <c r="J58" s="16">
        <v>-12020</v>
      </c>
      <c r="K58" s="16"/>
      <c r="L58" s="17"/>
      <c r="M58" s="13"/>
      <c r="N58" s="13"/>
      <c r="O58" s="13"/>
      <c r="P58" s="13"/>
      <c r="Q58" s="13"/>
      <c r="R58" s="13"/>
      <c r="S58" s="13"/>
      <c r="T58" s="16"/>
      <c r="U58" s="13"/>
      <c r="V58" s="13"/>
    </row>
    <row r="59" spans="1:22" ht="15.75" customHeight="1" thickBot="1">
      <c r="A59" s="76" t="s">
        <v>117</v>
      </c>
      <c r="B59" s="77"/>
      <c r="C59" s="7">
        <f>C19+C26+C41+C44+C50+C52+C53+C54+C55+C58</f>
        <v>11072950</v>
      </c>
      <c r="D59" s="7">
        <f>D19+D26+D41+D44+D50+D52+D53+D54+D55+D58</f>
        <v>11649431</v>
      </c>
      <c r="E59" s="7">
        <f>E19+E26+E41+E44+E50+E52+E53+E54+E55+E58</f>
        <v>12886282</v>
      </c>
      <c r="F59" s="7">
        <f>F19+F26+F41+F44+F50+F52+F53+F54+F55+F58+F56+F51</f>
        <v>14871821</v>
      </c>
      <c r="G59" s="7">
        <f>G19+G26+G41+G44+G50+G52+G53+G54+G55+G58+G56+G51+G57</f>
        <v>16687324</v>
      </c>
      <c r="H59" s="49">
        <f>H54+H53+H52+H51+H50+H44+H41+H26+H18+H8</f>
        <v>15302624</v>
      </c>
      <c r="I59" s="49">
        <f>I19+I26+I41+I44+I50+I52+I53+I54+I55+I58+I56+I51</f>
        <v>18968907</v>
      </c>
      <c r="J59" s="49">
        <f>J19+J26+J41+J44+J50+J52+J53+J54+J55+J58+J56+J51+J57</f>
        <v>18176810</v>
      </c>
      <c r="K59" s="49">
        <f>K19+K26+K41+K44+K50+K52+K53+K54+K55+K58+K56+K51</f>
        <v>15256079</v>
      </c>
      <c r="L59" s="82" t="s">
        <v>116</v>
      </c>
      <c r="M59" s="83"/>
      <c r="N59" s="8">
        <f aca="true" t="shared" si="6" ref="N59:V59">SUM(N8:N58)-N24</f>
        <v>9528671</v>
      </c>
      <c r="O59" s="8">
        <f t="shared" si="6"/>
        <v>10506926</v>
      </c>
      <c r="P59" s="8">
        <f t="shared" si="6"/>
        <v>12105299</v>
      </c>
      <c r="Q59" s="8">
        <f t="shared" si="6"/>
        <v>12601824</v>
      </c>
      <c r="R59" s="8">
        <f t="shared" si="6"/>
        <v>15064374</v>
      </c>
      <c r="S59" s="8">
        <f t="shared" si="6"/>
        <v>15302624</v>
      </c>
      <c r="T59" s="8">
        <f t="shared" si="6"/>
        <v>18968907</v>
      </c>
      <c r="U59" s="8">
        <f t="shared" si="6"/>
        <v>16521538</v>
      </c>
      <c r="V59" s="8">
        <f t="shared" si="6"/>
        <v>15256079</v>
      </c>
    </row>
    <row r="60" ht="13.5" customHeight="1">
      <c r="R60" s="9"/>
    </row>
    <row r="61" spans="3:20" ht="12.75">
      <c r="C61" s="9"/>
      <c r="D61" s="9"/>
      <c r="E61" s="9"/>
      <c r="F61" s="9"/>
      <c r="G61" s="9"/>
      <c r="H61" s="9"/>
      <c r="I61" s="9"/>
      <c r="J61" s="9"/>
      <c r="K61" s="9"/>
      <c r="N61" s="9"/>
      <c r="O61" s="9"/>
      <c r="P61" s="9"/>
      <c r="Q61" s="9"/>
      <c r="R61" s="9"/>
      <c r="S61" s="9"/>
      <c r="T61" s="9"/>
    </row>
    <row r="62" ht="16.5" customHeight="1"/>
  </sheetData>
  <mergeCells count="25">
    <mergeCell ref="L38:M39"/>
    <mergeCell ref="L59:M59"/>
    <mergeCell ref="L15:M15"/>
    <mergeCell ref="O5:O6"/>
    <mergeCell ref="L5:M5"/>
    <mergeCell ref="L8:M8"/>
    <mergeCell ref="N5:N6"/>
    <mergeCell ref="A5:B5"/>
    <mergeCell ref="C1:K1"/>
    <mergeCell ref="A59:B59"/>
    <mergeCell ref="A3:K3"/>
    <mergeCell ref="D5:D6"/>
    <mergeCell ref="H5:J5"/>
    <mergeCell ref="C5:C6"/>
    <mergeCell ref="E5:E6"/>
    <mergeCell ref="A4:K4"/>
    <mergeCell ref="L4:V4"/>
    <mergeCell ref="V5:V6"/>
    <mergeCell ref="F5:F6"/>
    <mergeCell ref="G5:G6"/>
    <mergeCell ref="K5:K6"/>
    <mergeCell ref="Q5:Q6"/>
    <mergeCell ref="R5:R6"/>
    <mergeCell ref="S5:U5"/>
    <mergeCell ref="P5:P6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landscape" paperSize="9" scale="75" r:id="rId2"/>
  <headerFooter alignWithMargins="0">
    <oddHeader>&amp;C&amp;"Times New Roman CE,Normál"1. sz. kimutatás - &amp;P. oldal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452" customWidth="1"/>
    <col min="2" max="2" width="47.8515625" style="452" customWidth="1"/>
    <col min="3" max="3" width="11.7109375" style="453" customWidth="1"/>
    <col min="4" max="4" width="11.8515625" style="453" customWidth="1"/>
    <col min="5" max="5" width="11.00390625" style="453" customWidth="1"/>
    <col min="6" max="6" width="13.421875" style="453" customWidth="1"/>
    <col min="7" max="7" width="11.8515625" style="453" customWidth="1"/>
    <col min="8" max="16384" width="9.28125" style="452" customWidth="1"/>
  </cols>
  <sheetData>
    <row r="1" spans="1:7" ht="12.75">
      <c r="A1" s="452" t="s">
        <v>140</v>
      </c>
      <c r="G1" s="454" t="s">
        <v>1029</v>
      </c>
    </row>
    <row r="2" ht="21" customHeight="1"/>
    <row r="3" spans="1:7" ht="20.25" customHeight="1">
      <c r="A3" s="455" t="s">
        <v>1030</v>
      </c>
      <c r="B3" s="455"/>
      <c r="C3" s="455"/>
      <c r="D3" s="455"/>
      <c r="E3" s="455"/>
      <c r="F3" s="455"/>
      <c r="G3" s="455"/>
    </row>
    <row r="4" spans="1:7" ht="20.25" customHeight="1">
      <c r="A4" s="455" t="s">
        <v>1031</v>
      </c>
      <c r="B4" s="455"/>
      <c r="C4" s="455"/>
      <c r="D4" s="455"/>
      <c r="E4" s="455"/>
      <c r="F4" s="455"/>
      <c r="G4" s="455"/>
    </row>
    <row r="5" spans="6:7" ht="17.25" customHeight="1" thickBot="1">
      <c r="F5" s="456" t="s">
        <v>90</v>
      </c>
      <c r="G5" s="456"/>
    </row>
    <row r="6" spans="1:7" ht="45" customHeight="1" thickBot="1">
      <c r="A6" s="457" t="s">
        <v>1032</v>
      </c>
      <c r="B6" s="458" t="s">
        <v>1033</v>
      </c>
      <c r="C6" s="459" t="s">
        <v>1017</v>
      </c>
      <c r="D6" s="460" t="s">
        <v>1034</v>
      </c>
      <c r="E6" s="461"/>
      <c r="F6" s="459" t="s">
        <v>1023</v>
      </c>
      <c r="G6" s="459" t="s">
        <v>1024</v>
      </c>
    </row>
    <row r="7" spans="1:7" ht="11.25" customHeight="1">
      <c r="A7" s="462"/>
      <c r="B7" s="463"/>
      <c r="C7" s="464"/>
      <c r="D7" s="464"/>
      <c r="E7" s="464"/>
      <c r="F7" s="464"/>
      <c r="G7" s="464"/>
    </row>
    <row r="8" spans="1:7" s="466" customFormat="1" ht="18" customHeight="1">
      <c r="A8" s="438" t="s">
        <v>188</v>
      </c>
      <c r="B8" s="443" t="s">
        <v>1035</v>
      </c>
      <c r="C8" s="465">
        <v>4325</v>
      </c>
      <c r="D8" s="465"/>
      <c r="E8" s="465"/>
      <c r="F8" s="465">
        <v>41466</v>
      </c>
      <c r="G8" s="465">
        <f aca="true" t="shared" si="0" ref="G8:G27">SUM(C8:F8)</f>
        <v>45791</v>
      </c>
    </row>
    <row r="9" spans="1:7" s="466" customFormat="1" ht="18" customHeight="1">
      <c r="A9" s="438" t="s">
        <v>190</v>
      </c>
      <c r="B9" s="443" t="s">
        <v>1036</v>
      </c>
      <c r="C9" s="465">
        <v>5892</v>
      </c>
      <c r="D9" s="465"/>
      <c r="E9" s="465"/>
      <c r="F9" s="465">
        <v>48782</v>
      </c>
      <c r="G9" s="465">
        <f t="shared" si="0"/>
        <v>54674</v>
      </c>
    </row>
    <row r="10" spans="1:7" s="466" customFormat="1" ht="18" customHeight="1">
      <c r="A10" s="438" t="s">
        <v>192</v>
      </c>
      <c r="B10" s="439" t="s">
        <v>1037</v>
      </c>
      <c r="C10" s="465">
        <v>9228</v>
      </c>
      <c r="D10" s="465"/>
      <c r="E10" s="465"/>
      <c r="F10" s="465">
        <v>75725</v>
      </c>
      <c r="G10" s="465">
        <f t="shared" si="0"/>
        <v>84953</v>
      </c>
    </row>
    <row r="11" spans="1:7" s="466" customFormat="1" ht="18" customHeight="1">
      <c r="A11" s="438" t="s">
        <v>194</v>
      </c>
      <c r="B11" s="443" t="s">
        <v>1038</v>
      </c>
      <c r="C11" s="465">
        <v>3465</v>
      </c>
      <c r="D11" s="465"/>
      <c r="E11" s="465"/>
      <c r="F11" s="465">
        <v>36153</v>
      </c>
      <c r="G11" s="465">
        <f t="shared" si="0"/>
        <v>39618</v>
      </c>
    </row>
    <row r="12" spans="1:7" s="466" customFormat="1" ht="18" customHeight="1">
      <c r="A12" s="438" t="s">
        <v>196</v>
      </c>
      <c r="B12" s="443" t="s">
        <v>1039</v>
      </c>
      <c r="C12" s="465">
        <v>4726</v>
      </c>
      <c r="D12" s="465"/>
      <c r="E12" s="465"/>
      <c r="F12" s="465">
        <v>39343</v>
      </c>
      <c r="G12" s="465">
        <f t="shared" si="0"/>
        <v>44069</v>
      </c>
    </row>
    <row r="13" spans="1:7" s="466" customFormat="1" ht="18" customHeight="1">
      <c r="A13" s="438" t="s">
        <v>197</v>
      </c>
      <c r="B13" s="443" t="s">
        <v>1040</v>
      </c>
      <c r="C13" s="465">
        <v>4353</v>
      </c>
      <c r="D13" s="465"/>
      <c r="E13" s="465"/>
      <c r="F13" s="465">
        <v>41370</v>
      </c>
      <c r="G13" s="465">
        <f t="shared" si="0"/>
        <v>45723</v>
      </c>
    </row>
    <row r="14" spans="1:7" s="466" customFormat="1" ht="18" customHeight="1">
      <c r="A14" s="438" t="s">
        <v>199</v>
      </c>
      <c r="B14" s="443" t="s">
        <v>1041</v>
      </c>
      <c r="C14" s="465">
        <v>5619</v>
      </c>
      <c r="D14" s="465"/>
      <c r="E14" s="465"/>
      <c r="F14" s="465">
        <v>55427</v>
      </c>
      <c r="G14" s="465">
        <f t="shared" si="0"/>
        <v>61046</v>
      </c>
    </row>
    <row r="15" spans="1:7" s="466" customFormat="1" ht="18" customHeight="1">
      <c r="A15" s="438" t="s">
        <v>201</v>
      </c>
      <c r="B15" s="443" t="s">
        <v>1042</v>
      </c>
      <c r="C15" s="465">
        <v>3095</v>
      </c>
      <c r="D15" s="465"/>
      <c r="E15" s="465"/>
      <c r="F15" s="465">
        <v>30226</v>
      </c>
      <c r="G15" s="465">
        <f t="shared" si="0"/>
        <v>33321</v>
      </c>
    </row>
    <row r="16" spans="1:7" s="466" customFormat="1" ht="30" customHeight="1">
      <c r="A16" s="438" t="s">
        <v>203</v>
      </c>
      <c r="B16" s="439" t="s">
        <v>1043</v>
      </c>
      <c r="C16" s="465">
        <v>6687</v>
      </c>
      <c r="D16" s="465"/>
      <c r="E16" s="465"/>
      <c r="F16" s="465">
        <v>53241</v>
      </c>
      <c r="G16" s="465">
        <f t="shared" si="0"/>
        <v>59928</v>
      </c>
    </row>
    <row r="17" spans="1:7" s="466" customFormat="1" ht="18" customHeight="1">
      <c r="A17" s="438" t="s">
        <v>205</v>
      </c>
      <c r="B17" s="443" t="s">
        <v>1044</v>
      </c>
      <c r="C17" s="465">
        <v>5169</v>
      </c>
      <c r="D17" s="465"/>
      <c r="E17" s="465"/>
      <c r="F17" s="465">
        <v>40386</v>
      </c>
      <c r="G17" s="465">
        <f t="shared" si="0"/>
        <v>45555</v>
      </c>
    </row>
    <row r="18" spans="1:7" s="466" customFormat="1" ht="18" customHeight="1">
      <c r="A18" s="438" t="s">
        <v>207</v>
      </c>
      <c r="B18" s="443" t="s">
        <v>1045</v>
      </c>
      <c r="C18" s="465">
        <v>4806</v>
      </c>
      <c r="D18" s="465"/>
      <c r="E18" s="465"/>
      <c r="F18" s="465">
        <v>42957</v>
      </c>
      <c r="G18" s="465">
        <f t="shared" si="0"/>
        <v>47763</v>
      </c>
    </row>
    <row r="19" spans="1:7" s="466" customFormat="1" ht="18" customHeight="1">
      <c r="A19" s="438" t="s">
        <v>209</v>
      </c>
      <c r="B19" s="443" t="s">
        <v>1046</v>
      </c>
      <c r="C19" s="465">
        <v>9880</v>
      </c>
      <c r="D19" s="465"/>
      <c r="E19" s="465"/>
      <c r="F19" s="465">
        <v>91040</v>
      </c>
      <c r="G19" s="465">
        <f t="shared" si="0"/>
        <v>100920</v>
      </c>
    </row>
    <row r="20" spans="1:7" s="466" customFormat="1" ht="18" customHeight="1">
      <c r="A20" s="438" t="s">
        <v>211</v>
      </c>
      <c r="B20" s="443" t="s">
        <v>1047</v>
      </c>
      <c r="C20" s="465">
        <v>3280</v>
      </c>
      <c r="D20" s="465"/>
      <c r="E20" s="465"/>
      <c r="F20" s="465">
        <v>33045</v>
      </c>
      <c r="G20" s="465">
        <f t="shared" si="0"/>
        <v>36325</v>
      </c>
    </row>
    <row r="21" spans="1:7" s="466" customFormat="1" ht="18" customHeight="1">
      <c r="A21" s="438" t="s">
        <v>213</v>
      </c>
      <c r="B21" s="443" t="s">
        <v>1048</v>
      </c>
      <c r="C21" s="465">
        <v>4673</v>
      </c>
      <c r="D21" s="465"/>
      <c r="E21" s="465"/>
      <c r="F21" s="465">
        <v>41681</v>
      </c>
      <c r="G21" s="465">
        <f t="shared" si="0"/>
        <v>46354</v>
      </c>
    </row>
    <row r="22" spans="1:7" s="466" customFormat="1" ht="18" customHeight="1">
      <c r="A22" s="438" t="s">
        <v>215</v>
      </c>
      <c r="B22" s="443" t="s">
        <v>1049</v>
      </c>
      <c r="C22" s="465">
        <v>12456</v>
      </c>
      <c r="D22" s="465"/>
      <c r="E22" s="465"/>
      <c r="F22" s="465">
        <v>90746</v>
      </c>
      <c r="G22" s="465">
        <f t="shared" si="0"/>
        <v>103202</v>
      </c>
    </row>
    <row r="23" spans="1:7" s="466" customFormat="1" ht="18" customHeight="1">
      <c r="A23" s="438" t="s">
        <v>217</v>
      </c>
      <c r="B23" s="443" t="s">
        <v>1050</v>
      </c>
      <c r="C23" s="465">
        <v>4886</v>
      </c>
      <c r="D23" s="465"/>
      <c r="E23" s="465"/>
      <c r="F23" s="465">
        <v>38589</v>
      </c>
      <c r="G23" s="465">
        <f t="shared" si="0"/>
        <v>43475</v>
      </c>
    </row>
    <row r="24" spans="1:7" s="466" customFormat="1" ht="18" customHeight="1">
      <c r="A24" s="438" t="s">
        <v>219</v>
      </c>
      <c r="B24" s="443" t="s">
        <v>1051</v>
      </c>
      <c r="C24" s="465">
        <v>3150</v>
      </c>
      <c r="D24" s="465"/>
      <c r="E24" s="465"/>
      <c r="F24" s="465">
        <v>42374</v>
      </c>
      <c r="G24" s="465">
        <f t="shared" si="0"/>
        <v>45524</v>
      </c>
    </row>
    <row r="25" spans="1:7" s="466" customFormat="1" ht="18" customHeight="1">
      <c r="A25" s="438" t="s">
        <v>221</v>
      </c>
      <c r="B25" s="443" t="s">
        <v>596</v>
      </c>
      <c r="C25" s="465"/>
      <c r="D25" s="465"/>
      <c r="E25" s="465"/>
      <c r="F25" s="465">
        <v>90804</v>
      </c>
      <c r="G25" s="465">
        <f t="shared" si="0"/>
        <v>90804</v>
      </c>
    </row>
    <row r="26" spans="1:7" s="466" customFormat="1" ht="18" customHeight="1">
      <c r="A26" s="438" t="s">
        <v>223</v>
      </c>
      <c r="B26" s="443" t="s">
        <v>554</v>
      </c>
      <c r="C26" s="465">
        <v>30014</v>
      </c>
      <c r="D26" s="465"/>
      <c r="E26" s="465"/>
      <c r="F26" s="465">
        <v>195705</v>
      </c>
      <c r="G26" s="465">
        <f t="shared" si="0"/>
        <v>225719</v>
      </c>
    </row>
    <row r="27" spans="1:7" s="466" customFormat="1" ht="18" customHeight="1">
      <c r="A27" s="438" t="s">
        <v>225</v>
      </c>
      <c r="B27" s="443" t="s">
        <v>1026</v>
      </c>
      <c r="C27" s="465">
        <v>34110</v>
      </c>
      <c r="D27" s="467">
        <v>69704</v>
      </c>
      <c r="E27" s="467"/>
      <c r="F27" s="465">
        <v>256614</v>
      </c>
      <c r="G27" s="465">
        <f t="shared" si="0"/>
        <v>360428</v>
      </c>
    </row>
    <row r="28" spans="1:7" s="466" customFormat="1" ht="18" customHeight="1" thickBot="1">
      <c r="A28" s="438"/>
      <c r="B28" s="443"/>
      <c r="C28" s="465"/>
      <c r="D28" s="465"/>
      <c r="E28" s="465"/>
      <c r="F28" s="465"/>
      <c r="G28" s="465"/>
    </row>
    <row r="29" spans="1:7" ht="20.25" customHeight="1" thickBot="1">
      <c r="A29" s="468"/>
      <c r="B29" s="469" t="s">
        <v>1052</v>
      </c>
      <c r="C29" s="470">
        <f>SUM(C8:C27)</f>
        <v>159814</v>
      </c>
      <c r="D29" s="471">
        <f>SUM(D8:D27)</f>
        <v>69704</v>
      </c>
      <c r="E29" s="472"/>
      <c r="F29" s="473">
        <f>SUM(F8:F27)</f>
        <v>1385674</v>
      </c>
      <c r="G29" s="470">
        <f>SUM(C29:F29)</f>
        <v>1615192</v>
      </c>
    </row>
    <row r="30" ht="45" customHeight="1"/>
    <row r="31" spans="1:7" ht="38.25" customHeight="1">
      <c r="A31" s="474" t="s">
        <v>1053</v>
      </c>
      <c r="B31" s="474"/>
      <c r="C31" s="474"/>
      <c r="D31" s="474"/>
      <c r="E31" s="474"/>
      <c r="F31" s="474"/>
      <c r="G31" s="474"/>
    </row>
    <row r="32" spans="6:7" ht="12" customHeight="1" thickBot="1">
      <c r="F32" s="456" t="s">
        <v>90</v>
      </c>
      <c r="G32" s="456"/>
    </row>
    <row r="33" spans="1:7" ht="57" customHeight="1" thickBot="1">
      <c r="A33" s="457" t="s">
        <v>1032</v>
      </c>
      <c r="B33" s="458" t="s">
        <v>1033</v>
      </c>
      <c r="C33" s="459" t="s">
        <v>1017</v>
      </c>
      <c r="D33" s="459" t="s">
        <v>1054</v>
      </c>
      <c r="E33" s="459" t="s">
        <v>1055</v>
      </c>
      <c r="F33" s="459" t="s">
        <v>1023</v>
      </c>
      <c r="G33" s="459" t="s">
        <v>1024</v>
      </c>
    </row>
    <row r="34" ht="10.5" customHeight="1"/>
    <row r="35" spans="1:7" s="466" customFormat="1" ht="19.5" customHeight="1">
      <c r="A35" s="475" t="s">
        <v>188</v>
      </c>
      <c r="B35" s="476" t="s">
        <v>610</v>
      </c>
      <c r="C35" s="465">
        <v>21843</v>
      </c>
      <c r="D35" s="465">
        <v>7792</v>
      </c>
      <c r="E35" s="465">
        <v>850</v>
      </c>
      <c r="F35" s="465">
        <v>233706</v>
      </c>
      <c r="G35" s="465">
        <f>SUM(C35:F35)</f>
        <v>264191</v>
      </c>
    </row>
    <row r="36" spans="1:7" s="466" customFormat="1" ht="19.5" customHeight="1">
      <c r="A36" s="475" t="s">
        <v>190</v>
      </c>
      <c r="B36" s="476" t="s">
        <v>682</v>
      </c>
      <c r="C36" s="465">
        <v>2064</v>
      </c>
      <c r="D36" s="465"/>
      <c r="E36" s="465"/>
      <c r="F36" s="465">
        <v>26130</v>
      </c>
      <c r="G36" s="465">
        <f>SUM(C36:F36)</f>
        <v>28194</v>
      </c>
    </row>
    <row r="37" spans="1:7" s="466" customFormat="1" ht="19.5" customHeight="1">
      <c r="A37" s="475" t="s">
        <v>192</v>
      </c>
      <c r="B37" s="439" t="s">
        <v>578</v>
      </c>
      <c r="C37" s="465">
        <v>2919</v>
      </c>
      <c r="D37" s="465"/>
      <c r="E37" s="465"/>
      <c r="F37" s="465">
        <v>108800</v>
      </c>
      <c r="G37" s="465">
        <f>SUM(C37:F37)</f>
        <v>111719</v>
      </c>
    </row>
    <row r="38" spans="1:7" ht="7.5" customHeight="1" thickBot="1">
      <c r="A38" s="477"/>
      <c r="B38" s="478"/>
      <c r="C38" s="479"/>
      <c r="D38" s="479"/>
      <c r="E38" s="479"/>
      <c r="F38" s="479"/>
      <c r="G38" s="479"/>
    </row>
    <row r="39" spans="1:7" ht="21.75" customHeight="1" thickBot="1">
      <c r="A39" s="480" t="s">
        <v>1056</v>
      </c>
      <c r="B39" s="481"/>
      <c r="C39" s="482">
        <f>SUM(C35:C38)</f>
        <v>26826</v>
      </c>
      <c r="D39" s="482">
        <f>SUM(D35:D38)</f>
        <v>7792</v>
      </c>
      <c r="E39" s="482">
        <f>SUM(E35:E38)</f>
        <v>850</v>
      </c>
      <c r="F39" s="482">
        <f>SUM(F35:F38)</f>
        <v>368636</v>
      </c>
      <c r="G39" s="482">
        <f>SUM(G35:G38)</f>
        <v>404104</v>
      </c>
    </row>
  </sheetData>
  <mergeCells count="9">
    <mergeCell ref="A39:B39"/>
    <mergeCell ref="A3:G3"/>
    <mergeCell ref="A31:G31"/>
    <mergeCell ref="D6:E6"/>
    <mergeCell ref="A4:G4"/>
    <mergeCell ref="F5:G5"/>
    <mergeCell ref="F32:G32"/>
    <mergeCell ref="D27:E27"/>
    <mergeCell ref="D29:E29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">
    <tabColor indexed="42"/>
  </sheetPr>
  <dimension ref="A1:C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5.7109375" style="486" customWidth="1"/>
    <col min="2" max="2" width="74.7109375" style="484" customWidth="1"/>
    <col min="3" max="3" width="13.8515625" style="487" customWidth="1"/>
    <col min="4" max="16384" width="9.140625" style="484" customWidth="1"/>
  </cols>
  <sheetData>
    <row r="1" spans="1:3" ht="12.75">
      <c r="A1" s="483" t="s">
        <v>140</v>
      </c>
      <c r="C1" s="485" t="s">
        <v>1057</v>
      </c>
    </row>
    <row r="2" ht="38.25" customHeight="1"/>
    <row r="3" ht="48" customHeight="1"/>
    <row r="4" ht="18" customHeight="1" thickBot="1">
      <c r="C4" s="485" t="s">
        <v>90</v>
      </c>
    </row>
    <row r="5" spans="1:3" s="490" customFormat="1" ht="45" customHeight="1" thickBot="1">
      <c r="A5" s="488" t="s">
        <v>183</v>
      </c>
      <c r="B5" s="488" t="s">
        <v>184</v>
      </c>
      <c r="C5" s="489" t="s">
        <v>1058</v>
      </c>
    </row>
    <row r="6" ht="12" customHeight="1"/>
    <row r="7" spans="1:3" s="494" customFormat="1" ht="18" customHeight="1">
      <c r="A7" s="491"/>
      <c r="B7" s="492" t="s">
        <v>1059</v>
      </c>
      <c r="C7" s="493">
        <v>754659</v>
      </c>
    </row>
    <row r="8" ht="12" customHeight="1">
      <c r="C8" s="495"/>
    </row>
    <row r="9" spans="1:3" s="494" customFormat="1" ht="18" customHeight="1">
      <c r="A9" s="491"/>
      <c r="B9" s="492" t="s">
        <v>1060</v>
      </c>
      <c r="C9" s="493">
        <v>233342</v>
      </c>
    </row>
    <row r="10" ht="13.5" customHeight="1"/>
    <row r="11" spans="1:3" ht="15.75" customHeight="1">
      <c r="A11" s="486" t="s">
        <v>188</v>
      </c>
      <c r="B11" s="484" t="s">
        <v>1061</v>
      </c>
      <c r="C11" s="487">
        <v>11</v>
      </c>
    </row>
    <row r="12" spans="1:3" s="494" customFormat="1" ht="14.25" customHeight="1">
      <c r="A12" s="486" t="s">
        <v>190</v>
      </c>
      <c r="B12" s="496" t="s">
        <v>1062</v>
      </c>
      <c r="C12" s="497">
        <v>6667</v>
      </c>
    </row>
    <row r="13" spans="1:3" s="494" customFormat="1" ht="14.25" customHeight="1">
      <c r="A13" s="486" t="s">
        <v>192</v>
      </c>
      <c r="B13" s="496" t="s">
        <v>1063</v>
      </c>
      <c r="C13" s="497">
        <v>5000</v>
      </c>
    </row>
    <row r="14" spans="1:3" s="494" customFormat="1" ht="14.25" customHeight="1">
      <c r="A14" s="486" t="s">
        <v>194</v>
      </c>
      <c r="B14" s="496" t="s">
        <v>1064</v>
      </c>
      <c r="C14" s="497">
        <v>4333</v>
      </c>
    </row>
    <row r="15" spans="1:3" s="494" customFormat="1" ht="14.25" customHeight="1">
      <c r="A15" s="486" t="s">
        <v>196</v>
      </c>
      <c r="B15" s="496" t="s">
        <v>1065</v>
      </c>
      <c r="C15" s="497">
        <v>2333</v>
      </c>
    </row>
    <row r="16" spans="1:3" s="494" customFormat="1" ht="14.25" customHeight="1">
      <c r="A16" s="486" t="s">
        <v>197</v>
      </c>
      <c r="B16" s="496" t="s">
        <v>1066</v>
      </c>
      <c r="C16" s="497">
        <v>583</v>
      </c>
    </row>
    <row r="17" spans="1:3" s="494" customFormat="1" ht="14.25" customHeight="1">
      <c r="A17" s="486" t="s">
        <v>199</v>
      </c>
      <c r="B17" s="496" t="s">
        <v>1067</v>
      </c>
      <c r="C17" s="497">
        <v>6667</v>
      </c>
    </row>
    <row r="18" spans="1:3" s="494" customFormat="1" ht="14.25" customHeight="1">
      <c r="A18" s="486" t="s">
        <v>201</v>
      </c>
      <c r="B18" s="496" t="s">
        <v>1068</v>
      </c>
      <c r="C18" s="497">
        <v>12500</v>
      </c>
    </row>
    <row r="19" spans="1:3" s="494" customFormat="1" ht="14.25" customHeight="1">
      <c r="A19" s="486" t="s">
        <v>203</v>
      </c>
      <c r="B19" s="496" t="s">
        <v>1069</v>
      </c>
      <c r="C19" s="497">
        <v>1250</v>
      </c>
    </row>
    <row r="20" spans="1:3" s="494" customFormat="1" ht="14.25" customHeight="1">
      <c r="A20" s="486" t="s">
        <v>205</v>
      </c>
      <c r="B20" s="496" t="s">
        <v>1070</v>
      </c>
      <c r="C20" s="497">
        <v>56852</v>
      </c>
    </row>
    <row r="21" spans="1:3" s="494" customFormat="1" ht="14.25" customHeight="1">
      <c r="A21" s="486" t="s">
        <v>207</v>
      </c>
      <c r="B21" s="496" t="s">
        <v>1071</v>
      </c>
      <c r="C21" s="497">
        <v>5833</v>
      </c>
    </row>
    <row r="22" spans="1:3" s="494" customFormat="1" ht="14.25" customHeight="1">
      <c r="A22" s="486" t="s">
        <v>209</v>
      </c>
      <c r="B22" s="496" t="s">
        <v>1072</v>
      </c>
      <c r="C22" s="497">
        <v>833</v>
      </c>
    </row>
    <row r="23" spans="1:3" s="494" customFormat="1" ht="14.25" customHeight="1">
      <c r="A23" s="486" t="s">
        <v>211</v>
      </c>
      <c r="B23" s="496" t="s">
        <v>1073</v>
      </c>
      <c r="C23" s="497">
        <v>7583</v>
      </c>
    </row>
    <row r="24" spans="1:3" s="494" customFormat="1" ht="14.25" customHeight="1">
      <c r="A24" s="486" t="s">
        <v>213</v>
      </c>
      <c r="B24" s="496" t="s">
        <v>1074</v>
      </c>
      <c r="C24" s="497">
        <v>8333</v>
      </c>
    </row>
    <row r="25" spans="1:3" s="494" customFormat="1" ht="14.25" customHeight="1">
      <c r="A25" s="486" t="s">
        <v>215</v>
      </c>
      <c r="B25" s="496" t="s">
        <v>1075</v>
      </c>
      <c r="C25" s="497">
        <v>1125</v>
      </c>
    </row>
    <row r="26" spans="1:3" s="494" customFormat="1" ht="14.25" customHeight="1">
      <c r="A26" s="486" t="s">
        <v>217</v>
      </c>
      <c r="B26" s="496" t="s">
        <v>1076</v>
      </c>
      <c r="C26" s="497">
        <v>18066</v>
      </c>
    </row>
    <row r="27" spans="1:3" s="494" customFormat="1" ht="14.25" customHeight="1">
      <c r="A27" s="486" t="s">
        <v>219</v>
      </c>
      <c r="B27" s="496" t="s">
        <v>1077</v>
      </c>
      <c r="C27" s="497">
        <v>45833</v>
      </c>
    </row>
    <row r="28" spans="1:3" s="494" customFormat="1" ht="14.25" customHeight="1">
      <c r="A28" s="486" t="s">
        <v>221</v>
      </c>
      <c r="B28" s="496" t="s">
        <v>1078</v>
      </c>
      <c r="C28" s="497">
        <v>6667</v>
      </c>
    </row>
    <row r="29" spans="1:3" s="494" customFormat="1" ht="14.25" customHeight="1">
      <c r="A29" s="486" t="s">
        <v>223</v>
      </c>
      <c r="B29" s="496" t="s">
        <v>1079</v>
      </c>
      <c r="C29" s="497">
        <v>42518</v>
      </c>
    </row>
    <row r="30" spans="1:3" s="494" customFormat="1" ht="14.25" customHeight="1">
      <c r="A30" s="486" t="s">
        <v>225</v>
      </c>
      <c r="B30" s="496" t="s">
        <v>1080</v>
      </c>
      <c r="C30" s="497">
        <v>1250</v>
      </c>
    </row>
    <row r="31" spans="1:3" s="494" customFormat="1" ht="14.25" customHeight="1">
      <c r="A31" s="486" t="s">
        <v>227</v>
      </c>
      <c r="B31" s="496" t="s">
        <v>1081</v>
      </c>
      <c r="C31" s="497">
        <v>500</v>
      </c>
    </row>
    <row r="32" spans="1:3" s="494" customFormat="1" ht="14.25" customHeight="1">
      <c r="A32" s="486" t="s">
        <v>230</v>
      </c>
      <c r="B32" s="496" t="s">
        <v>1082</v>
      </c>
      <c r="C32" s="497">
        <v>4833</v>
      </c>
    </row>
    <row r="33" spans="1:3" s="494" customFormat="1" ht="14.25" customHeight="1">
      <c r="A33" s="486" t="s">
        <v>232</v>
      </c>
      <c r="B33" s="496" t="s">
        <v>1083</v>
      </c>
      <c r="C33" s="497">
        <v>12500</v>
      </c>
    </row>
    <row r="34" spans="1:3" s="494" customFormat="1" ht="14.25" customHeight="1">
      <c r="A34" s="486" t="s">
        <v>235</v>
      </c>
      <c r="B34" s="496" t="s">
        <v>1084</v>
      </c>
      <c r="C34" s="497">
        <v>2000</v>
      </c>
    </row>
    <row r="35" spans="1:3" s="494" customFormat="1" ht="14.25" customHeight="1">
      <c r="A35" s="486" t="s">
        <v>237</v>
      </c>
      <c r="B35" s="496" t="s">
        <v>1085</v>
      </c>
      <c r="C35" s="497">
        <v>2292</v>
      </c>
    </row>
    <row r="36" spans="1:3" s="494" customFormat="1" ht="14.25" customHeight="1">
      <c r="A36" s="486" t="s">
        <v>239</v>
      </c>
      <c r="B36" s="496" t="s">
        <v>1086</v>
      </c>
      <c r="C36" s="497">
        <v>4000</v>
      </c>
    </row>
    <row r="37" spans="1:3" s="494" customFormat="1" ht="14.25" customHeight="1">
      <c r="A37" s="486" t="s">
        <v>241</v>
      </c>
      <c r="B37" s="496" t="s">
        <v>1087</v>
      </c>
      <c r="C37" s="497">
        <v>1500</v>
      </c>
    </row>
    <row r="38" spans="1:3" s="494" customFormat="1" ht="14.25" customHeight="1">
      <c r="A38" s="486" t="s">
        <v>243</v>
      </c>
      <c r="B38" s="496" t="s">
        <v>1088</v>
      </c>
      <c r="C38" s="497">
        <v>21958</v>
      </c>
    </row>
    <row r="39" spans="1:3" ht="12.75" customHeight="1">
      <c r="A39" s="486" t="s">
        <v>801</v>
      </c>
      <c r="B39" s="484" t="s">
        <v>1089</v>
      </c>
      <c r="C39" s="487">
        <v>1000</v>
      </c>
    </row>
    <row r="40" ht="12.75" customHeight="1" thickBot="1"/>
    <row r="41" spans="1:3" ht="19.5" customHeight="1" thickBot="1">
      <c r="A41" s="498"/>
      <c r="B41" s="499" t="s">
        <v>1090</v>
      </c>
      <c r="C41" s="500">
        <f>SUM(C11:C39)</f>
        <v>284820</v>
      </c>
    </row>
    <row r="42" spans="1:3" ht="16.5" customHeight="1" thickBot="1">
      <c r="A42" s="501"/>
      <c r="B42" s="502"/>
      <c r="C42" s="503"/>
    </row>
    <row r="43" spans="1:3" s="494" customFormat="1" ht="21" customHeight="1" thickBot="1">
      <c r="A43" s="498"/>
      <c r="B43" s="499" t="s">
        <v>1091</v>
      </c>
      <c r="C43" s="500">
        <f>SUM(C41+C9+C7)</f>
        <v>1272821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5">
    <tabColor indexed="41"/>
  </sheetPr>
  <dimension ref="A1:C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0.7109375" style="505" customWidth="1"/>
    <col min="2" max="2" width="70.00390625" style="494" customWidth="1"/>
    <col min="3" max="3" width="14.28125" style="506" customWidth="1"/>
    <col min="4" max="16384" width="9.140625" style="494" customWidth="1"/>
  </cols>
  <sheetData>
    <row r="1" spans="1:3" ht="12.75">
      <c r="A1" s="494" t="s">
        <v>140</v>
      </c>
      <c r="C1" s="504" t="s">
        <v>1092</v>
      </c>
    </row>
    <row r="2" ht="50.25" customHeight="1"/>
    <row r="3" ht="48" customHeight="1"/>
    <row r="4" ht="18" customHeight="1" thickBot="1">
      <c r="C4" s="485" t="s">
        <v>90</v>
      </c>
    </row>
    <row r="5" spans="1:3" s="490" customFormat="1" ht="44.25" customHeight="1" thickBot="1">
      <c r="A5" s="488" t="s">
        <v>249</v>
      </c>
      <c r="B5" s="488" t="s">
        <v>184</v>
      </c>
      <c r="C5" s="489" t="s">
        <v>1058</v>
      </c>
    </row>
    <row r="6" ht="17.25" customHeight="1"/>
    <row r="7" spans="1:3" ht="18" customHeight="1">
      <c r="A7" s="491"/>
      <c r="B7" s="492" t="s">
        <v>1059</v>
      </c>
      <c r="C7" s="493">
        <v>40377</v>
      </c>
    </row>
    <row r="8" ht="12" customHeight="1"/>
    <row r="9" spans="1:3" ht="18" customHeight="1">
      <c r="A9" s="491"/>
      <c r="B9" s="492" t="s">
        <v>1060</v>
      </c>
      <c r="C9" s="493">
        <v>12532</v>
      </c>
    </row>
    <row r="10" ht="15.75" customHeight="1"/>
    <row r="11" spans="1:3" ht="19.5" customHeight="1">
      <c r="A11" s="507" t="s">
        <v>188</v>
      </c>
      <c r="B11" s="496" t="s">
        <v>1062</v>
      </c>
      <c r="C11" s="497">
        <v>120</v>
      </c>
    </row>
    <row r="12" spans="1:3" ht="19.5" customHeight="1">
      <c r="A12" s="507" t="s">
        <v>190</v>
      </c>
      <c r="B12" s="496" t="s">
        <v>1063</v>
      </c>
      <c r="C12" s="497">
        <v>120</v>
      </c>
    </row>
    <row r="13" spans="1:3" ht="19.5" customHeight="1">
      <c r="A13" s="507" t="s">
        <v>192</v>
      </c>
      <c r="B13" s="496" t="s">
        <v>1093</v>
      </c>
      <c r="C13" s="497">
        <v>100</v>
      </c>
    </row>
    <row r="14" spans="1:3" ht="19.5" customHeight="1">
      <c r="A14" s="507" t="s">
        <v>194</v>
      </c>
      <c r="B14" s="496" t="s">
        <v>1094</v>
      </c>
      <c r="C14" s="497">
        <v>50</v>
      </c>
    </row>
    <row r="15" spans="1:3" ht="19.5" customHeight="1">
      <c r="A15" s="507" t="s">
        <v>196</v>
      </c>
      <c r="B15" s="496" t="s">
        <v>1067</v>
      </c>
      <c r="C15" s="497">
        <v>60</v>
      </c>
    </row>
    <row r="16" spans="1:3" ht="19.5" customHeight="1">
      <c r="A16" s="507" t="s">
        <v>197</v>
      </c>
      <c r="B16" s="496" t="s">
        <v>1095</v>
      </c>
      <c r="C16" s="497">
        <v>30</v>
      </c>
    </row>
    <row r="17" spans="1:3" ht="19.5" customHeight="1">
      <c r="A17" s="507" t="s">
        <v>199</v>
      </c>
      <c r="B17" s="496" t="s">
        <v>1096</v>
      </c>
      <c r="C17" s="497">
        <v>500</v>
      </c>
    </row>
    <row r="18" spans="1:3" ht="19.5" customHeight="1">
      <c r="A18" s="507" t="s">
        <v>201</v>
      </c>
      <c r="B18" s="496" t="s">
        <v>1071</v>
      </c>
      <c r="C18" s="497">
        <v>70</v>
      </c>
    </row>
    <row r="19" spans="1:3" ht="19.5" customHeight="1">
      <c r="A19" s="507" t="s">
        <v>203</v>
      </c>
      <c r="B19" s="496" t="s">
        <v>1097</v>
      </c>
      <c r="C19" s="497">
        <v>450</v>
      </c>
    </row>
    <row r="20" spans="1:3" ht="19.5" customHeight="1">
      <c r="A20" s="507" t="s">
        <v>205</v>
      </c>
      <c r="B20" s="496" t="s">
        <v>1098</v>
      </c>
      <c r="C20" s="497">
        <v>500</v>
      </c>
    </row>
    <row r="21" spans="1:3" ht="19.5" customHeight="1">
      <c r="A21" s="507" t="s">
        <v>207</v>
      </c>
      <c r="B21" s="496" t="s">
        <v>1075</v>
      </c>
      <c r="C21" s="497">
        <v>130</v>
      </c>
    </row>
    <row r="22" spans="1:3" ht="19.5" customHeight="1">
      <c r="A22" s="507" t="s">
        <v>209</v>
      </c>
      <c r="B22" s="496" t="s">
        <v>1076</v>
      </c>
      <c r="C22" s="497">
        <v>300</v>
      </c>
    </row>
    <row r="23" spans="1:3" ht="19.5" customHeight="1">
      <c r="A23" s="507" t="s">
        <v>211</v>
      </c>
      <c r="B23" s="496" t="s">
        <v>1077</v>
      </c>
      <c r="C23" s="497">
        <v>2600</v>
      </c>
    </row>
    <row r="24" spans="1:3" ht="19.5" customHeight="1">
      <c r="A24" s="507" t="s">
        <v>213</v>
      </c>
      <c r="B24" s="496" t="s">
        <v>1078</v>
      </c>
      <c r="C24" s="497">
        <v>900</v>
      </c>
    </row>
    <row r="25" spans="1:3" ht="19.5" customHeight="1">
      <c r="A25" s="507" t="s">
        <v>215</v>
      </c>
      <c r="B25" s="496" t="s">
        <v>1079</v>
      </c>
      <c r="C25" s="497">
        <v>800</v>
      </c>
    </row>
    <row r="26" spans="1:3" ht="19.5" customHeight="1">
      <c r="A26" s="507" t="s">
        <v>217</v>
      </c>
      <c r="B26" s="496" t="s">
        <v>1084</v>
      </c>
      <c r="C26" s="497">
        <v>150</v>
      </c>
    </row>
    <row r="27" spans="1:3" ht="19.5" customHeight="1">
      <c r="A27" s="507" t="s">
        <v>219</v>
      </c>
      <c r="B27" s="496" t="s">
        <v>1088</v>
      </c>
      <c r="C27" s="497">
        <v>120</v>
      </c>
    </row>
    <row r="28" ht="13.5" customHeight="1"/>
    <row r="29" spans="1:3" ht="20.25" customHeight="1">
      <c r="A29" s="491"/>
      <c r="B29" s="492" t="s">
        <v>1099</v>
      </c>
      <c r="C29" s="493">
        <f>SUM(C11:C28)</f>
        <v>7000</v>
      </c>
    </row>
    <row r="30" spans="1:3" s="508" customFormat="1" ht="13.5" thickBot="1">
      <c r="A30" s="501"/>
      <c r="B30" s="502"/>
      <c r="C30" s="503"/>
    </row>
    <row r="31" spans="1:3" ht="21" customHeight="1" thickBot="1">
      <c r="A31" s="509" t="s">
        <v>1107</v>
      </c>
      <c r="B31" s="510"/>
      <c r="C31" s="500">
        <f>C29+C9+C7</f>
        <v>59909</v>
      </c>
    </row>
  </sheetData>
  <mergeCells count="1">
    <mergeCell ref="A31:B3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6">
    <tabColor indexed="44"/>
  </sheetPr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0.7109375" style="505" customWidth="1"/>
    <col min="2" max="2" width="71.00390625" style="494" customWidth="1"/>
    <col min="3" max="3" width="14.421875" style="506" customWidth="1"/>
    <col min="4" max="16384" width="9.140625" style="494" customWidth="1"/>
  </cols>
  <sheetData>
    <row r="1" spans="1:3" ht="12.75">
      <c r="A1" s="494" t="s">
        <v>140</v>
      </c>
      <c r="C1" s="504" t="s">
        <v>1100</v>
      </c>
    </row>
    <row r="2" ht="50.25" customHeight="1"/>
    <row r="3" ht="48" customHeight="1"/>
    <row r="4" ht="27" customHeight="1" thickBot="1">
      <c r="C4" s="504" t="s">
        <v>90</v>
      </c>
    </row>
    <row r="5" spans="1:3" s="490" customFormat="1" ht="49.5" customHeight="1" thickBot="1">
      <c r="A5" s="488" t="s">
        <v>249</v>
      </c>
      <c r="B5" s="488" t="s">
        <v>184</v>
      </c>
      <c r="C5" s="489" t="s">
        <v>1101</v>
      </c>
    </row>
    <row r="6" ht="17.25" customHeight="1"/>
    <row r="7" spans="1:3" ht="18" customHeight="1">
      <c r="A7" s="491"/>
      <c r="B7" s="492" t="s">
        <v>1059</v>
      </c>
      <c r="C7" s="493">
        <v>12803</v>
      </c>
    </row>
    <row r="8" ht="12" customHeight="1"/>
    <row r="9" spans="1:3" ht="18" customHeight="1">
      <c r="A9" s="491"/>
      <c r="B9" s="492" t="s">
        <v>1060</v>
      </c>
      <c r="C9" s="493">
        <v>3952</v>
      </c>
    </row>
    <row r="10" ht="15.75" customHeight="1"/>
    <row r="11" spans="1:3" ht="19.5" customHeight="1">
      <c r="A11" s="507" t="s">
        <v>188</v>
      </c>
      <c r="B11" s="496" t="s">
        <v>1062</v>
      </c>
      <c r="C11" s="497">
        <v>200</v>
      </c>
    </row>
    <row r="12" spans="1:3" ht="19.5" customHeight="1">
      <c r="A12" s="507" t="s">
        <v>190</v>
      </c>
      <c r="B12" s="496" t="s">
        <v>1063</v>
      </c>
      <c r="C12" s="497">
        <v>30</v>
      </c>
    </row>
    <row r="13" spans="1:3" ht="19.5" customHeight="1">
      <c r="A13" s="507" t="s">
        <v>192</v>
      </c>
      <c r="B13" s="496" t="s">
        <v>1094</v>
      </c>
      <c r="C13" s="497">
        <v>30</v>
      </c>
    </row>
    <row r="14" spans="1:3" ht="19.5" customHeight="1">
      <c r="A14" s="507" t="s">
        <v>194</v>
      </c>
      <c r="B14" s="496" t="s">
        <v>1067</v>
      </c>
      <c r="C14" s="497">
        <v>30</v>
      </c>
    </row>
    <row r="15" spans="1:3" ht="19.5" customHeight="1">
      <c r="A15" s="507" t="s">
        <v>196</v>
      </c>
      <c r="B15" s="496" t="s">
        <v>1095</v>
      </c>
      <c r="C15" s="497">
        <v>30</v>
      </c>
    </row>
    <row r="16" spans="1:3" ht="19.5" customHeight="1">
      <c r="A16" s="507" t="s">
        <v>197</v>
      </c>
      <c r="B16" s="496" t="s">
        <v>1096</v>
      </c>
      <c r="C16" s="497">
        <v>150</v>
      </c>
    </row>
    <row r="17" spans="1:3" ht="19.5" customHeight="1">
      <c r="A17" s="507" t="s">
        <v>199</v>
      </c>
      <c r="B17" s="496" t="s">
        <v>1102</v>
      </c>
      <c r="C17" s="497">
        <v>20</v>
      </c>
    </row>
    <row r="18" spans="1:3" ht="19.5" customHeight="1">
      <c r="A18" s="507" t="s">
        <v>201</v>
      </c>
      <c r="B18" s="496" t="s">
        <v>1097</v>
      </c>
      <c r="C18" s="497">
        <v>200</v>
      </c>
    </row>
    <row r="19" spans="1:3" ht="19.5" customHeight="1">
      <c r="A19" s="507" t="s">
        <v>203</v>
      </c>
      <c r="B19" s="496" t="s">
        <v>1098</v>
      </c>
      <c r="C19" s="497">
        <v>250</v>
      </c>
    </row>
    <row r="20" spans="1:3" ht="19.5" customHeight="1">
      <c r="A20" s="507" t="s">
        <v>205</v>
      </c>
      <c r="B20" s="496" t="s">
        <v>1075</v>
      </c>
      <c r="C20" s="497">
        <v>50</v>
      </c>
    </row>
    <row r="21" spans="1:3" ht="19.5" customHeight="1">
      <c r="A21" s="507" t="s">
        <v>207</v>
      </c>
      <c r="B21" s="496" t="s">
        <v>1076</v>
      </c>
      <c r="C21" s="497">
        <v>130</v>
      </c>
    </row>
    <row r="22" spans="1:3" ht="19.5" customHeight="1">
      <c r="A22" s="507" t="s">
        <v>209</v>
      </c>
      <c r="B22" s="496" t="s">
        <v>1077</v>
      </c>
      <c r="C22" s="497">
        <v>2600</v>
      </c>
    </row>
    <row r="23" spans="1:3" ht="19.5" customHeight="1">
      <c r="A23" s="507" t="s">
        <v>211</v>
      </c>
      <c r="B23" s="496" t="s">
        <v>1079</v>
      </c>
      <c r="C23" s="497">
        <v>300</v>
      </c>
    </row>
    <row r="24" spans="1:3" ht="19.5" customHeight="1">
      <c r="A24" s="507" t="s">
        <v>213</v>
      </c>
      <c r="B24" s="494" t="s">
        <v>1080</v>
      </c>
      <c r="C24" s="497">
        <v>400</v>
      </c>
    </row>
    <row r="25" spans="1:3" ht="20.25" customHeight="1">
      <c r="A25" s="491"/>
      <c r="B25" s="492" t="s">
        <v>1099</v>
      </c>
      <c r="C25" s="493">
        <f>SUM(C11:C24)</f>
        <v>4420</v>
      </c>
    </row>
    <row r="26" spans="1:3" s="508" customFormat="1" ht="13.5" thickBot="1">
      <c r="A26" s="501"/>
      <c r="B26" s="502"/>
      <c r="C26" s="503"/>
    </row>
    <row r="27" spans="1:3" ht="21" customHeight="1" thickBot="1">
      <c r="A27" s="509" t="s">
        <v>1108</v>
      </c>
      <c r="B27" s="510"/>
      <c r="C27" s="500">
        <f>C25+C7+C9</f>
        <v>21175</v>
      </c>
    </row>
  </sheetData>
  <mergeCells count="1">
    <mergeCell ref="A27:B2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7">
    <tabColor indexed="46"/>
  </sheetPr>
  <dimension ref="A1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0.7109375" style="505" customWidth="1"/>
    <col min="2" max="2" width="69.28125" style="494" customWidth="1"/>
    <col min="3" max="3" width="14.28125" style="506" customWidth="1"/>
    <col min="4" max="16384" width="9.140625" style="494" customWidth="1"/>
  </cols>
  <sheetData>
    <row r="1" spans="1:3" ht="12.75">
      <c r="A1" s="494" t="s">
        <v>140</v>
      </c>
      <c r="C1" s="504" t="s">
        <v>1103</v>
      </c>
    </row>
    <row r="2" spans="1:3" ht="25.5" customHeight="1">
      <c r="A2" s="494"/>
      <c r="C2" s="504"/>
    </row>
    <row r="3" ht="37.5" customHeight="1"/>
    <row r="4" ht="50.25" customHeight="1"/>
    <row r="5" ht="18" customHeight="1" thickBot="1">
      <c r="C5" s="504" t="s">
        <v>90</v>
      </c>
    </row>
    <row r="6" spans="1:3" s="490" customFormat="1" ht="50.25" customHeight="1" thickBot="1">
      <c r="A6" s="488" t="s">
        <v>249</v>
      </c>
      <c r="B6" s="488" t="s">
        <v>184</v>
      </c>
      <c r="C6" s="489" t="s">
        <v>1058</v>
      </c>
    </row>
    <row r="7" ht="12" customHeight="1"/>
    <row r="8" spans="1:3" ht="18" customHeight="1">
      <c r="A8" s="491"/>
      <c r="B8" s="492" t="s">
        <v>1059</v>
      </c>
      <c r="C8" s="493">
        <v>69564</v>
      </c>
    </row>
    <row r="9" ht="12" customHeight="1"/>
    <row r="10" spans="1:3" ht="18" customHeight="1">
      <c r="A10" s="491"/>
      <c r="B10" s="492" t="s">
        <v>1060</v>
      </c>
      <c r="C10" s="493">
        <v>20827</v>
      </c>
    </row>
    <row r="11" ht="15.75" customHeight="1"/>
    <row r="12" spans="1:3" ht="18" customHeight="1">
      <c r="A12" s="507" t="s">
        <v>188</v>
      </c>
      <c r="B12" s="496" t="s">
        <v>1062</v>
      </c>
      <c r="C12" s="497">
        <v>4000</v>
      </c>
    </row>
    <row r="13" spans="1:3" ht="18" customHeight="1">
      <c r="A13" s="507" t="s">
        <v>190</v>
      </c>
      <c r="B13" s="496" t="s">
        <v>1063</v>
      </c>
      <c r="C13" s="497">
        <v>130</v>
      </c>
    </row>
    <row r="14" spans="1:3" ht="18" customHeight="1">
      <c r="A14" s="507" t="s">
        <v>192</v>
      </c>
      <c r="B14" s="496" t="s">
        <v>1104</v>
      </c>
      <c r="C14" s="497">
        <v>50</v>
      </c>
    </row>
    <row r="15" spans="1:3" ht="18" customHeight="1">
      <c r="A15" s="507" t="s">
        <v>194</v>
      </c>
      <c r="B15" s="496" t="s">
        <v>1095</v>
      </c>
      <c r="C15" s="497">
        <v>200</v>
      </c>
    </row>
    <row r="16" spans="1:3" ht="18" customHeight="1">
      <c r="A16" s="507" t="s">
        <v>196</v>
      </c>
      <c r="B16" s="496" t="s">
        <v>1067</v>
      </c>
      <c r="C16" s="497">
        <v>1400</v>
      </c>
    </row>
    <row r="17" spans="1:3" ht="18" customHeight="1">
      <c r="A17" s="507" t="s">
        <v>197</v>
      </c>
      <c r="B17" s="496" t="s">
        <v>1068</v>
      </c>
      <c r="C17" s="497">
        <v>1400</v>
      </c>
    </row>
    <row r="18" spans="1:3" ht="18" customHeight="1">
      <c r="A18" s="507" t="s">
        <v>199</v>
      </c>
      <c r="B18" s="496" t="s">
        <v>1105</v>
      </c>
      <c r="C18" s="497">
        <v>140</v>
      </c>
    </row>
    <row r="19" spans="1:3" ht="18" customHeight="1">
      <c r="A19" s="507" t="s">
        <v>201</v>
      </c>
      <c r="B19" s="496" t="s">
        <v>1106</v>
      </c>
      <c r="C19" s="497">
        <v>100</v>
      </c>
    </row>
    <row r="20" spans="1:3" ht="18" customHeight="1">
      <c r="A20" s="507" t="s">
        <v>203</v>
      </c>
      <c r="B20" s="496" t="s">
        <v>1097</v>
      </c>
      <c r="C20" s="497">
        <v>950</v>
      </c>
    </row>
    <row r="21" spans="1:3" ht="18" customHeight="1">
      <c r="A21" s="507" t="s">
        <v>205</v>
      </c>
      <c r="B21" s="496" t="s">
        <v>1098</v>
      </c>
      <c r="C21" s="497">
        <v>1341</v>
      </c>
    </row>
    <row r="22" spans="1:3" ht="18" customHeight="1">
      <c r="A22" s="507" t="s">
        <v>207</v>
      </c>
      <c r="B22" s="496" t="s">
        <v>1075</v>
      </c>
      <c r="C22" s="497">
        <v>70</v>
      </c>
    </row>
    <row r="23" spans="1:3" ht="18" customHeight="1">
      <c r="A23" s="507" t="s">
        <v>209</v>
      </c>
      <c r="B23" s="496" t="s">
        <v>1076</v>
      </c>
      <c r="C23" s="497">
        <v>1200</v>
      </c>
    </row>
    <row r="24" spans="1:3" ht="18" customHeight="1">
      <c r="A24" s="507" t="s">
        <v>211</v>
      </c>
      <c r="B24" s="496" t="s">
        <v>1077</v>
      </c>
      <c r="C24" s="497">
        <v>7933</v>
      </c>
    </row>
    <row r="25" spans="1:3" ht="18" customHeight="1">
      <c r="A25" s="507" t="s">
        <v>213</v>
      </c>
      <c r="B25" s="496" t="s">
        <v>1079</v>
      </c>
      <c r="C25" s="497">
        <v>3202</v>
      </c>
    </row>
    <row r="26" spans="1:3" ht="18" customHeight="1">
      <c r="A26" s="507" t="s">
        <v>215</v>
      </c>
      <c r="B26" s="496" t="s">
        <v>1080</v>
      </c>
      <c r="C26" s="497">
        <v>40</v>
      </c>
    </row>
    <row r="27" spans="1:3" ht="17.25" customHeight="1">
      <c r="A27" s="507" t="s">
        <v>217</v>
      </c>
      <c r="B27" s="494" t="s">
        <v>1084</v>
      </c>
      <c r="C27" s="506">
        <v>250</v>
      </c>
    </row>
    <row r="28" spans="1:3" ht="18" customHeight="1">
      <c r="A28" s="491"/>
      <c r="B28" s="492" t="s">
        <v>1099</v>
      </c>
      <c r="C28" s="493">
        <f>SUM(C12:C27)</f>
        <v>22406</v>
      </c>
    </row>
    <row r="29" spans="1:3" s="508" customFormat="1" ht="19.5" customHeight="1" thickBot="1">
      <c r="A29" s="501"/>
      <c r="B29" s="502"/>
      <c r="C29" s="503"/>
    </row>
    <row r="30" spans="1:3" ht="21" customHeight="1" thickBot="1">
      <c r="A30" s="509" t="s">
        <v>1109</v>
      </c>
      <c r="B30" s="510"/>
      <c r="C30" s="500">
        <f>C28+C8+C10</f>
        <v>112797</v>
      </c>
    </row>
  </sheetData>
  <mergeCells count="1">
    <mergeCell ref="A30:B3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H69"/>
  <sheetViews>
    <sheetView workbookViewId="0" topLeftCell="A1">
      <selection activeCell="A1" sqref="A1:D1"/>
    </sheetView>
  </sheetViews>
  <sheetFormatPr defaultColWidth="9.140625" defaultRowHeight="12.75"/>
  <cols>
    <col min="1" max="3" width="9.140625" style="512" customWidth="1"/>
    <col min="4" max="4" width="20.28125" style="512" customWidth="1"/>
    <col min="5" max="6" width="9.140625" style="512" customWidth="1"/>
    <col min="7" max="7" width="10.00390625" style="512" customWidth="1"/>
    <col min="8" max="8" width="10.8515625" style="512" customWidth="1"/>
    <col min="9" max="16384" width="9.140625" style="512" customWidth="1"/>
  </cols>
  <sheetData>
    <row r="1" spans="1:8" ht="15.75" customHeight="1">
      <c r="A1" s="511" t="s">
        <v>140</v>
      </c>
      <c r="B1" s="511"/>
      <c r="C1" s="511"/>
      <c r="D1" s="511"/>
      <c r="G1" s="513" t="s">
        <v>1110</v>
      </c>
      <c r="H1" s="513"/>
    </row>
    <row r="2" spans="1:8" ht="15.75" customHeight="1">
      <c r="A2" s="514"/>
      <c r="B2" s="514"/>
      <c r="C2" s="514"/>
      <c r="D2" s="514"/>
      <c r="E2" s="515"/>
      <c r="F2" s="515"/>
      <c r="G2" s="513"/>
      <c r="H2" s="513"/>
    </row>
    <row r="3" spans="1:8" ht="25.5" customHeight="1">
      <c r="A3" s="515"/>
      <c r="B3" s="515"/>
      <c r="C3" s="515"/>
      <c r="D3" s="515"/>
      <c r="E3" s="515"/>
      <c r="F3" s="515"/>
      <c r="G3" s="515"/>
      <c r="H3" s="515"/>
    </row>
    <row r="4" spans="1:8" ht="18.75">
      <c r="A4" s="516" t="s">
        <v>0</v>
      </c>
      <c r="B4" s="516"/>
      <c r="C4" s="516"/>
      <c r="D4" s="516"/>
      <c r="E4" s="516"/>
      <c r="F4" s="516"/>
      <c r="G4" s="516"/>
      <c r="H4" s="516"/>
    </row>
    <row r="5" spans="1:8" ht="21.75" customHeight="1">
      <c r="A5" s="516" t="s">
        <v>1</v>
      </c>
      <c r="B5" s="516"/>
      <c r="C5" s="516"/>
      <c r="D5" s="516"/>
      <c r="E5" s="516"/>
      <c r="F5" s="516"/>
      <c r="G5" s="516"/>
      <c r="H5" s="516"/>
    </row>
    <row r="6" spans="1:8" ht="17.25" customHeight="1">
      <c r="A6" s="515"/>
      <c r="B6" s="515"/>
      <c r="C6" s="515"/>
      <c r="D6" s="515"/>
      <c r="E6" s="515"/>
      <c r="F6" s="515"/>
      <c r="G6" s="515"/>
      <c r="H6" s="515"/>
    </row>
    <row r="7" spans="1:8" ht="20.25" customHeight="1" thickBot="1">
      <c r="A7" s="515"/>
      <c r="B7" s="515"/>
      <c r="C7" s="515"/>
      <c r="D7" s="515"/>
      <c r="E7" s="515"/>
      <c r="F7" s="515"/>
      <c r="G7" s="513" t="s">
        <v>90</v>
      </c>
      <c r="H7" s="513"/>
    </row>
    <row r="8" spans="1:8" ht="33.75" customHeight="1" thickBot="1">
      <c r="A8" s="517" t="s">
        <v>249</v>
      </c>
      <c r="B8" s="518" t="s">
        <v>184</v>
      </c>
      <c r="C8" s="519"/>
      <c r="D8" s="519"/>
      <c r="E8" s="519"/>
      <c r="F8" s="519"/>
      <c r="G8" s="520"/>
      <c r="H8" s="517" t="s">
        <v>166</v>
      </c>
    </row>
    <row r="9" spans="1:8" s="526" customFormat="1" ht="17.25" customHeight="1">
      <c r="A9" s="521" t="s">
        <v>2</v>
      </c>
      <c r="B9" s="522" t="s">
        <v>3</v>
      </c>
      <c r="C9" s="523"/>
      <c r="D9" s="523"/>
      <c r="E9" s="523"/>
      <c r="F9" s="523"/>
      <c r="G9" s="524"/>
      <c r="H9" s="525"/>
    </row>
    <row r="10" spans="1:8" ht="17.25" customHeight="1">
      <c r="A10" s="527" t="s">
        <v>188</v>
      </c>
      <c r="B10" s="528" t="s">
        <v>4</v>
      </c>
      <c r="C10" s="529"/>
      <c r="D10" s="529"/>
      <c r="E10" s="529"/>
      <c r="F10" s="529"/>
      <c r="G10" s="530"/>
      <c r="H10" s="531">
        <v>62968</v>
      </c>
    </row>
    <row r="11" spans="1:8" ht="17.25" customHeight="1">
      <c r="A11" s="527" t="s">
        <v>190</v>
      </c>
      <c r="B11" s="532" t="s">
        <v>5</v>
      </c>
      <c r="C11" s="533"/>
      <c r="D11" s="533"/>
      <c r="E11" s="533"/>
      <c r="F11" s="533"/>
      <c r="G11" s="534"/>
      <c r="H11" s="531">
        <v>11176</v>
      </c>
    </row>
    <row r="12" spans="1:8" ht="17.25" customHeight="1">
      <c r="A12" s="527" t="s">
        <v>192</v>
      </c>
      <c r="B12" s="532" t="s">
        <v>6</v>
      </c>
      <c r="C12" s="533"/>
      <c r="D12" s="533"/>
      <c r="E12" s="533"/>
      <c r="F12" s="533"/>
      <c r="G12" s="534"/>
      <c r="H12" s="531">
        <v>570</v>
      </c>
    </row>
    <row r="13" spans="1:8" ht="17.25" customHeight="1">
      <c r="A13" s="527" t="s">
        <v>194</v>
      </c>
      <c r="B13" s="532" t="s">
        <v>7</v>
      </c>
      <c r="C13" s="533"/>
      <c r="D13" s="533"/>
      <c r="E13" s="533"/>
      <c r="F13" s="533"/>
      <c r="G13" s="534"/>
      <c r="H13" s="531">
        <v>26959</v>
      </c>
    </row>
    <row r="14" spans="1:8" ht="17.25" customHeight="1">
      <c r="A14" s="527" t="s">
        <v>196</v>
      </c>
      <c r="B14" s="528" t="s">
        <v>8</v>
      </c>
      <c r="C14" s="529"/>
      <c r="D14" s="529"/>
      <c r="E14" s="529"/>
      <c r="F14" s="529"/>
      <c r="G14" s="530"/>
      <c r="H14" s="531">
        <v>8663</v>
      </c>
    </row>
    <row r="15" spans="1:8" ht="17.25" customHeight="1">
      <c r="A15" s="527" t="s">
        <v>197</v>
      </c>
      <c r="B15" s="528" t="s">
        <v>9</v>
      </c>
      <c r="C15" s="529"/>
      <c r="D15" s="529"/>
      <c r="E15" s="529"/>
      <c r="F15" s="529"/>
      <c r="G15" s="530"/>
      <c r="H15" s="531">
        <v>13201</v>
      </c>
    </row>
    <row r="16" spans="1:8" ht="17.25" customHeight="1">
      <c r="A16" s="527" t="s">
        <v>199</v>
      </c>
      <c r="B16" s="528" t="s">
        <v>10</v>
      </c>
      <c r="C16" s="529"/>
      <c r="D16" s="529"/>
      <c r="E16" s="529"/>
      <c r="F16" s="529"/>
      <c r="G16" s="530"/>
      <c r="H16" s="531">
        <v>5637</v>
      </c>
    </row>
    <row r="17" spans="1:8" ht="10.5" customHeight="1">
      <c r="A17" s="527"/>
      <c r="B17" s="535"/>
      <c r="C17" s="536"/>
      <c r="D17" s="536"/>
      <c r="E17" s="536"/>
      <c r="F17" s="536"/>
      <c r="G17" s="537"/>
      <c r="H17" s="531"/>
    </row>
    <row r="18" spans="1:8" ht="18.75" customHeight="1">
      <c r="A18" s="538" t="s">
        <v>2</v>
      </c>
      <c r="B18" s="539" t="s">
        <v>11</v>
      </c>
      <c r="C18" s="540"/>
      <c r="D18" s="540"/>
      <c r="E18" s="540"/>
      <c r="F18" s="540"/>
      <c r="G18" s="541"/>
      <c r="H18" s="542">
        <f>SUM(H10:H17)</f>
        <v>129174</v>
      </c>
    </row>
    <row r="19" spans="1:8" ht="10.5" customHeight="1">
      <c r="A19" s="527"/>
      <c r="B19" s="543"/>
      <c r="C19" s="543"/>
      <c r="D19" s="543"/>
      <c r="E19" s="543"/>
      <c r="F19" s="543"/>
      <c r="G19" s="543"/>
      <c r="H19" s="531"/>
    </row>
    <row r="20" spans="1:8" s="526" customFormat="1" ht="17.25" customHeight="1">
      <c r="A20" s="544" t="s">
        <v>552</v>
      </c>
      <c r="B20" s="545" t="s">
        <v>12</v>
      </c>
      <c r="C20" s="545"/>
      <c r="D20" s="545"/>
      <c r="E20" s="545"/>
      <c r="F20" s="545"/>
      <c r="G20" s="545"/>
      <c r="H20" s="546"/>
    </row>
    <row r="21" spans="1:8" ht="17.25" customHeight="1">
      <c r="A21" s="527" t="s">
        <v>188</v>
      </c>
      <c r="B21" s="532" t="s">
        <v>13</v>
      </c>
      <c r="C21" s="533"/>
      <c r="D21" s="533"/>
      <c r="E21" s="533"/>
      <c r="F21" s="533"/>
      <c r="G21" s="534"/>
      <c r="H21" s="531">
        <v>84333</v>
      </c>
    </row>
    <row r="22" spans="1:8" ht="17.25" customHeight="1">
      <c r="A22" s="527" t="s">
        <v>190</v>
      </c>
      <c r="B22" s="532" t="s">
        <v>14</v>
      </c>
      <c r="C22" s="533"/>
      <c r="D22" s="533"/>
      <c r="E22" s="533"/>
      <c r="F22" s="533"/>
      <c r="G22" s="534"/>
      <c r="H22" s="531">
        <v>190545</v>
      </c>
    </row>
    <row r="23" spans="1:8" ht="17.25" customHeight="1">
      <c r="A23" s="527" t="s">
        <v>192</v>
      </c>
      <c r="B23" s="528" t="s">
        <v>15</v>
      </c>
      <c r="C23" s="529"/>
      <c r="D23" s="529"/>
      <c r="E23" s="529"/>
      <c r="F23" s="529"/>
      <c r="G23" s="530"/>
      <c r="H23" s="531">
        <v>9500</v>
      </c>
    </row>
    <row r="24" spans="1:8" ht="17.25" customHeight="1">
      <c r="A24" s="527" t="s">
        <v>194</v>
      </c>
      <c r="B24" s="528" t="s">
        <v>16</v>
      </c>
      <c r="C24" s="529"/>
      <c r="D24" s="529"/>
      <c r="E24" s="529"/>
      <c r="F24" s="529"/>
      <c r="G24" s="530"/>
      <c r="H24" s="531">
        <v>960</v>
      </c>
    </row>
    <row r="25" spans="1:8" ht="17.25" customHeight="1">
      <c r="A25" s="527" t="s">
        <v>196</v>
      </c>
      <c r="B25" s="528" t="s">
        <v>17</v>
      </c>
      <c r="C25" s="529" t="s">
        <v>18</v>
      </c>
      <c r="D25" s="529"/>
      <c r="E25" s="529"/>
      <c r="F25" s="529"/>
      <c r="G25" s="530"/>
      <c r="H25" s="531">
        <v>1851</v>
      </c>
    </row>
    <row r="26" spans="1:8" ht="17.25" customHeight="1">
      <c r="A26" s="527" t="s">
        <v>197</v>
      </c>
      <c r="B26" s="528" t="s">
        <v>19</v>
      </c>
      <c r="C26" s="529" t="s">
        <v>20</v>
      </c>
      <c r="D26" s="529"/>
      <c r="E26" s="529"/>
      <c r="F26" s="529"/>
      <c r="G26" s="530"/>
      <c r="H26" s="531">
        <v>15076</v>
      </c>
    </row>
    <row r="27" spans="1:8" ht="10.5" customHeight="1">
      <c r="A27" s="547"/>
      <c r="B27" s="535"/>
      <c r="C27" s="536"/>
      <c r="D27" s="536"/>
      <c r="E27" s="536"/>
      <c r="F27" s="536"/>
      <c r="G27" s="537"/>
      <c r="H27" s="548"/>
    </row>
    <row r="28" spans="1:8" s="550" customFormat="1" ht="16.5" customHeight="1">
      <c r="A28" s="538" t="s">
        <v>552</v>
      </c>
      <c r="B28" s="549" t="s">
        <v>21</v>
      </c>
      <c r="C28" s="549"/>
      <c r="D28" s="549"/>
      <c r="E28" s="549"/>
      <c r="F28" s="549"/>
      <c r="G28" s="549"/>
      <c r="H28" s="542">
        <f>SUM(H20:H27)</f>
        <v>302265</v>
      </c>
    </row>
    <row r="29" spans="1:8" s="550" customFormat="1" ht="16.5" customHeight="1">
      <c r="A29" s="551"/>
      <c r="B29" s="543"/>
      <c r="C29" s="543"/>
      <c r="D29" s="543"/>
      <c r="E29" s="543"/>
      <c r="F29" s="543"/>
      <c r="G29" s="543"/>
      <c r="H29" s="552"/>
    </row>
    <row r="30" spans="1:8" s="550" customFormat="1" ht="16.5" customHeight="1">
      <c r="A30" s="538" t="s">
        <v>574</v>
      </c>
      <c r="B30" s="549" t="s">
        <v>22</v>
      </c>
      <c r="C30" s="549"/>
      <c r="D30" s="549"/>
      <c r="E30" s="549"/>
      <c r="F30" s="549"/>
      <c r="G30" s="549"/>
      <c r="H30" s="542">
        <v>1800</v>
      </c>
    </row>
    <row r="31" spans="1:8" ht="14.25" customHeight="1">
      <c r="A31" s="553"/>
      <c r="B31" s="554"/>
      <c r="C31" s="554"/>
      <c r="D31" s="554"/>
      <c r="E31" s="554"/>
      <c r="F31" s="554"/>
      <c r="G31" s="554"/>
      <c r="H31" s="555"/>
    </row>
    <row r="32" spans="1:8" ht="15" customHeight="1">
      <c r="A32" s="538" t="s">
        <v>653</v>
      </c>
      <c r="B32" s="539" t="s">
        <v>23</v>
      </c>
      <c r="C32" s="540"/>
      <c r="D32" s="540"/>
      <c r="E32" s="540"/>
      <c r="F32" s="540"/>
      <c r="G32" s="540"/>
      <c r="H32" s="542">
        <v>60813</v>
      </c>
    </row>
    <row r="33" spans="1:8" ht="13.5" thickBot="1">
      <c r="A33" s="553"/>
      <c r="B33" s="554"/>
      <c r="C33" s="554"/>
      <c r="D33" s="554"/>
      <c r="E33" s="554"/>
      <c r="F33" s="554"/>
      <c r="G33" s="554"/>
      <c r="H33" s="555"/>
    </row>
    <row r="34" spans="1:8" ht="17.25" customHeight="1" thickBot="1">
      <c r="A34" s="556"/>
      <c r="B34" s="557" t="s">
        <v>117</v>
      </c>
      <c r="C34" s="557"/>
      <c r="D34" s="557"/>
      <c r="E34" s="557"/>
      <c r="F34" s="557"/>
      <c r="G34" s="557"/>
      <c r="H34" s="558">
        <f>SUM(H32+H30+H28+H18)</f>
        <v>494052</v>
      </c>
    </row>
    <row r="35" spans="1:7" ht="12.75">
      <c r="A35" s="559"/>
      <c r="B35" s="554"/>
      <c r="C35" s="554"/>
      <c r="D35" s="554"/>
      <c r="E35" s="554"/>
      <c r="F35" s="554"/>
      <c r="G35" s="554"/>
    </row>
    <row r="36" spans="1:7" ht="12.75">
      <c r="A36" s="559"/>
      <c r="B36" s="554"/>
      <c r="C36" s="554"/>
      <c r="D36" s="554"/>
      <c r="E36" s="554"/>
      <c r="F36" s="554"/>
      <c r="G36" s="554"/>
    </row>
    <row r="37" spans="1:7" ht="12.75">
      <c r="A37" s="559"/>
      <c r="B37" s="554"/>
      <c r="C37" s="554"/>
      <c r="D37" s="554"/>
      <c r="E37" s="554"/>
      <c r="F37" s="554"/>
      <c r="G37" s="554"/>
    </row>
    <row r="38" spans="1:7" ht="12.75">
      <c r="A38" s="554"/>
      <c r="B38" s="554"/>
      <c r="C38" s="554"/>
      <c r="D38" s="554"/>
      <c r="E38" s="554"/>
      <c r="F38" s="554"/>
      <c r="G38" s="554"/>
    </row>
    <row r="39" spans="1:7" ht="12.75">
      <c r="A39" s="554"/>
      <c r="B39" s="554"/>
      <c r="C39" s="554"/>
      <c r="D39" s="554"/>
      <c r="E39" s="554"/>
      <c r="F39" s="554"/>
      <c r="G39" s="554"/>
    </row>
    <row r="40" spans="1:7" ht="12.75">
      <c r="A40" s="554"/>
      <c r="B40" s="554"/>
      <c r="C40" s="554"/>
      <c r="D40" s="554"/>
      <c r="E40" s="554"/>
      <c r="F40" s="554"/>
      <c r="G40" s="554"/>
    </row>
    <row r="41" spans="1:7" ht="12.75">
      <c r="A41" s="554"/>
      <c r="B41" s="554"/>
      <c r="C41" s="554"/>
      <c r="D41" s="554"/>
      <c r="E41" s="554"/>
      <c r="F41" s="554"/>
      <c r="G41" s="554"/>
    </row>
    <row r="42" spans="1:7" ht="12.75">
      <c r="A42" s="554"/>
      <c r="B42" s="554"/>
      <c r="C42" s="554"/>
      <c r="D42" s="554"/>
      <c r="E42" s="554"/>
      <c r="F42" s="554"/>
      <c r="G42" s="554"/>
    </row>
    <row r="43" spans="1:7" ht="12.75">
      <c r="A43" s="554"/>
      <c r="B43" s="554"/>
      <c r="C43" s="554"/>
      <c r="D43" s="554"/>
      <c r="E43" s="554"/>
      <c r="F43" s="554"/>
      <c r="G43" s="554"/>
    </row>
    <row r="44" spans="1:7" ht="12.75">
      <c r="A44" s="554"/>
      <c r="B44" s="554"/>
      <c r="C44" s="554"/>
      <c r="D44" s="554"/>
      <c r="E44" s="554"/>
      <c r="F44" s="554"/>
      <c r="G44" s="554"/>
    </row>
    <row r="45" spans="1:7" ht="12.75">
      <c r="A45" s="554"/>
      <c r="B45" s="554"/>
      <c r="C45" s="554"/>
      <c r="D45" s="554"/>
      <c r="E45" s="554"/>
      <c r="F45" s="554"/>
      <c r="G45" s="554"/>
    </row>
    <row r="46" spans="1:7" ht="12.75">
      <c r="A46" s="554"/>
      <c r="B46" s="554"/>
      <c r="C46" s="554"/>
      <c r="D46" s="554"/>
      <c r="E46" s="554"/>
      <c r="F46" s="554"/>
      <c r="G46" s="554"/>
    </row>
    <row r="47" spans="1:7" ht="12.75">
      <c r="A47" s="560"/>
      <c r="B47" s="560"/>
      <c r="C47" s="560"/>
      <c r="D47" s="560"/>
      <c r="E47" s="560"/>
      <c r="F47" s="560"/>
      <c r="G47" s="560"/>
    </row>
    <row r="48" spans="1:7" ht="12.75">
      <c r="A48" s="560"/>
      <c r="B48" s="560"/>
      <c r="C48" s="560"/>
      <c r="D48" s="560"/>
      <c r="E48" s="560"/>
      <c r="F48" s="560"/>
      <c r="G48" s="560"/>
    </row>
    <row r="49" spans="1:7" ht="12.75">
      <c r="A49" s="560"/>
      <c r="B49" s="560"/>
      <c r="C49" s="560"/>
      <c r="D49" s="560"/>
      <c r="E49" s="560"/>
      <c r="F49" s="560"/>
      <c r="G49" s="560"/>
    </row>
    <row r="50" spans="1:7" ht="12.75">
      <c r="A50" s="560"/>
      <c r="B50" s="560"/>
      <c r="C50" s="560"/>
      <c r="D50" s="560"/>
      <c r="E50" s="560"/>
      <c r="F50" s="560"/>
      <c r="G50" s="560"/>
    </row>
    <row r="51" spans="1:7" ht="12.75">
      <c r="A51" s="560"/>
      <c r="B51" s="560"/>
      <c r="C51" s="560"/>
      <c r="D51" s="560"/>
      <c r="E51" s="560"/>
      <c r="F51" s="560"/>
      <c r="G51" s="560"/>
    </row>
    <row r="52" spans="1:7" ht="12.75">
      <c r="A52" s="560"/>
      <c r="B52" s="560"/>
      <c r="C52" s="560"/>
      <c r="D52" s="560"/>
      <c r="E52" s="560"/>
      <c r="F52" s="560"/>
      <c r="G52" s="560"/>
    </row>
    <row r="53" spans="1:7" ht="12.75">
      <c r="A53" s="560"/>
      <c r="B53" s="560"/>
      <c r="C53" s="560"/>
      <c r="D53" s="560"/>
      <c r="E53" s="560"/>
      <c r="F53" s="560"/>
      <c r="G53" s="560"/>
    </row>
    <row r="54" spans="1:7" ht="12.75">
      <c r="A54" s="560"/>
      <c r="B54" s="560"/>
      <c r="C54" s="560"/>
      <c r="D54" s="560"/>
      <c r="E54" s="560"/>
      <c r="F54" s="560"/>
      <c r="G54" s="560"/>
    </row>
    <row r="55" spans="1:7" ht="12.75">
      <c r="A55" s="560"/>
      <c r="B55" s="560"/>
      <c r="C55" s="560"/>
      <c r="D55" s="560"/>
      <c r="E55" s="560"/>
      <c r="F55" s="560"/>
      <c r="G55" s="560"/>
    </row>
    <row r="56" spans="1:7" ht="12.75">
      <c r="A56" s="560"/>
      <c r="B56" s="560"/>
      <c r="C56" s="560"/>
      <c r="D56" s="560"/>
      <c r="E56" s="560"/>
      <c r="F56" s="560"/>
      <c r="G56" s="560"/>
    </row>
    <row r="57" spans="1:7" ht="12.75">
      <c r="A57" s="560"/>
      <c r="B57" s="560"/>
      <c r="C57" s="560"/>
      <c r="D57" s="560"/>
      <c r="E57" s="560"/>
      <c r="F57" s="560"/>
      <c r="G57" s="560"/>
    </row>
    <row r="58" spans="1:7" ht="12.75">
      <c r="A58" s="560"/>
      <c r="B58" s="560"/>
      <c r="C58" s="560"/>
      <c r="D58" s="560"/>
      <c r="E58" s="560"/>
      <c r="F58" s="560"/>
      <c r="G58" s="560"/>
    </row>
    <row r="59" spans="1:7" ht="12.75">
      <c r="A59" s="560"/>
      <c r="B59" s="560"/>
      <c r="C59" s="560"/>
      <c r="D59" s="560"/>
      <c r="E59" s="560"/>
      <c r="F59" s="560"/>
      <c r="G59" s="560"/>
    </row>
    <row r="60" spans="1:7" ht="12.75">
      <c r="A60" s="560"/>
      <c r="B60" s="560"/>
      <c r="C60" s="560"/>
      <c r="D60" s="560"/>
      <c r="E60" s="560"/>
      <c r="F60" s="560"/>
      <c r="G60" s="560"/>
    </row>
    <row r="61" spans="1:7" ht="12.75">
      <c r="A61" s="560"/>
      <c r="B61" s="560"/>
      <c r="C61" s="560"/>
      <c r="D61" s="560"/>
      <c r="E61" s="560"/>
      <c r="F61" s="560"/>
      <c r="G61" s="560"/>
    </row>
    <row r="62" spans="1:7" ht="12.75">
      <c r="A62" s="560"/>
      <c r="B62" s="560"/>
      <c r="C62" s="560"/>
      <c r="D62" s="560"/>
      <c r="E62" s="560"/>
      <c r="F62" s="560"/>
      <c r="G62" s="560"/>
    </row>
    <row r="63" spans="1:7" ht="12.75">
      <c r="A63" s="560"/>
      <c r="B63" s="560"/>
      <c r="C63" s="560"/>
      <c r="D63" s="560"/>
      <c r="E63" s="560"/>
      <c r="F63" s="560"/>
      <c r="G63" s="560"/>
    </row>
    <row r="64" spans="1:7" ht="12.75">
      <c r="A64" s="560"/>
      <c r="B64" s="560"/>
      <c r="C64" s="560"/>
      <c r="D64" s="560"/>
      <c r="E64" s="560"/>
      <c r="F64" s="560"/>
      <c r="G64" s="560"/>
    </row>
    <row r="65" spans="1:7" ht="12.75">
      <c r="A65" s="560"/>
      <c r="B65" s="560"/>
      <c r="C65" s="560"/>
      <c r="D65" s="560"/>
      <c r="E65" s="560"/>
      <c r="F65" s="560"/>
      <c r="G65" s="560"/>
    </row>
    <row r="66" spans="1:7" ht="12.75">
      <c r="A66" s="560"/>
      <c r="B66" s="560"/>
      <c r="C66" s="560"/>
      <c r="D66" s="560"/>
      <c r="E66" s="560"/>
      <c r="F66" s="560"/>
      <c r="G66" s="560"/>
    </row>
    <row r="67" spans="1:7" ht="12.75">
      <c r="A67" s="560"/>
      <c r="B67" s="560"/>
      <c r="C67" s="560"/>
      <c r="D67" s="560"/>
      <c r="E67" s="560"/>
      <c r="F67" s="560"/>
      <c r="G67" s="560"/>
    </row>
    <row r="68" spans="1:7" ht="12.75">
      <c r="A68" s="560"/>
      <c r="B68" s="560"/>
      <c r="C68" s="560"/>
      <c r="D68" s="560"/>
      <c r="E68" s="560"/>
      <c r="F68" s="560"/>
      <c r="G68" s="560"/>
    </row>
    <row r="69" spans="1:7" ht="12.75">
      <c r="A69" s="560"/>
      <c r="B69" s="560"/>
      <c r="C69" s="560"/>
      <c r="D69" s="560"/>
      <c r="E69" s="560"/>
      <c r="F69" s="560"/>
      <c r="G69" s="560"/>
    </row>
  </sheetData>
  <mergeCells count="28">
    <mergeCell ref="B32:G32"/>
    <mergeCell ref="B34:G34"/>
    <mergeCell ref="G1:H1"/>
    <mergeCell ref="A1:D1"/>
    <mergeCell ref="B20:G20"/>
    <mergeCell ref="B28:G28"/>
    <mergeCell ref="B21:G21"/>
    <mergeCell ref="B23:G23"/>
    <mergeCell ref="B22:G22"/>
    <mergeCell ref="B25:G25"/>
    <mergeCell ref="B26:G26"/>
    <mergeCell ref="B16:G16"/>
    <mergeCell ref="B18:G18"/>
    <mergeCell ref="B24:G24"/>
    <mergeCell ref="B8:G8"/>
    <mergeCell ref="B9:G9"/>
    <mergeCell ref="B10:G10"/>
    <mergeCell ref="B11:G11"/>
    <mergeCell ref="B30:G30"/>
    <mergeCell ref="G2:H2"/>
    <mergeCell ref="A4:H4"/>
    <mergeCell ref="A5:H5"/>
    <mergeCell ref="G7:H7"/>
    <mergeCell ref="A2:D2"/>
    <mergeCell ref="B12:G12"/>
    <mergeCell ref="B13:G13"/>
    <mergeCell ref="B14:G14"/>
    <mergeCell ref="B15:G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:D1"/>
    </sheetView>
  </sheetViews>
  <sheetFormatPr defaultColWidth="9.140625" defaultRowHeight="12.75"/>
  <cols>
    <col min="1" max="1" width="8.140625" style="562" customWidth="1"/>
    <col min="2" max="3" width="9.140625" style="562" customWidth="1"/>
    <col min="4" max="4" width="20.28125" style="562" customWidth="1"/>
    <col min="5" max="5" width="9.140625" style="562" customWidth="1"/>
    <col min="6" max="6" width="15.140625" style="562" customWidth="1"/>
    <col min="7" max="7" width="13.57421875" style="566" customWidth="1"/>
    <col min="8" max="16384" width="9.140625" style="562" customWidth="1"/>
  </cols>
  <sheetData>
    <row r="1" spans="1:8" ht="12.75">
      <c r="A1" s="561" t="s">
        <v>140</v>
      </c>
      <c r="B1" s="561"/>
      <c r="C1" s="561"/>
      <c r="D1" s="561"/>
      <c r="F1" s="563" t="s">
        <v>24</v>
      </c>
      <c r="G1" s="563"/>
      <c r="H1" s="564"/>
    </row>
    <row r="3" spans="1:7" ht="18.75">
      <c r="A3" s="565" t="s">
        <v>0</v>
      </c>
      <c r="B3" s="565"/>
      <c r="C3" s="565"/>
      <c r="D3" s="565"/>
      <c r="E3" s="565"/>
      <c r="F3" s="565"/>
      <c r="G3" s="565"/>
    </row>
    <row r="4" spans="1:7" ht="18.75">
      <c r="A4" s="565" t="s">
        <v>25</v>
      </c>
      <c r="B4" s="565"/>
      <c r="C4" s="565"/>
      <c r="D4" s="565"/>
      <c r="E4" s="565"/>
      <c r="F4" s="565"/>
      <c r="G4" s="565"/>
    </row>
    <row r="5" ht="13.5" thickBot="1"/>
    <row r="6" spans="1:7" ht="13.5" thickBot="1">
      <c r="A6" s="567" t="s">
        <v>249</v>
      </c>
      <c r="B6" s="568" t="s">
        <v>184</v>
      </c>
      <c r="C6" s="569"/>
      <c r="D6" s="569"/>
      <c r="E6" s="569"/>
      <c r="F6" s="569"/>
      <c r="G6" s="570" t="s">
        <v>166</v>
      </c>
    </row>
    <row r="7" spans="1:7" ht="13.5">
      <c r="A7" s="571" t="s">
        <v>2</v>
      </c>
      <c r="B7" s="572" t="s">
        <v>26</v>
      </c>
      <c r="C7" s="573"/>
      <c r="D7" s="573"/>
      <c r="E7" s="573"/>
      <c r="F7" s="573"/>
      <c r="G7" s="574"/>
    </row>
    <row r="8" spans="1:7" ht="13.5">
      <c r="A8" s="575"/>
      <c r="B8" s="576"/>
      <c r="C8" s="577"/>
      <c r="D8" s="577"/>
      <c r="E8" s="577"/>
      <c r="F8" s="577"/>
      <c r="G8" s="578"/>
    </row>
    <row r="9" spans="1:7" ht="12.75">
      <c r="A9" s="579" t="s">
        <v>188</v>
      </c>
      <c r="B9" s="580" t="s">
        <v>27</v>
      </c>
      <c r="C9" s="581"/>
      <c r="D9" s="581"/>
      <c r="E9" s="581"/>
      <c r="F9" s="581"/>
      <c r="G9" s="582">
        <v>59050</v>
      </c>
    </row>
    <row r="10" spans="1:7" ht="12.75">
      <c r="A10" s="579" t="s">
        <v>190</v>
      </c>
      <c r="B10" s="583" t="s">
        <v>28</v>
      </c>
      <c r="C10" s="584"/>
      <c r="D10" s="584"/>
      <c r="E10" s="584"/>
      <c r="F10" s="584"/>
      <c r="G10" s="582">
        <v>1500</v>
      </c>
    </row>
    <row r="11" spans="1:7" ht="12.75">
      <c r="A11" s="579" t="s">
        <v>192</v>
      </c>
      <c r="B11" s="583" t="s">
        <v>29</v>
      </c>
      <c r="C11" s="584"/>
      <c r="D11" s="584"/>
      <c r="E11" s="584"/>
      <c r="F11" s="584"/>
      <c r="G11" s="585"/>
    </row>
    <row r="12" spans="1:7" ht="12.75">
      <c r="A12" s="579"/>
      <c r="B12" s="586"/>
      <c r="C12" s="584" t="s">
        <v>30</v>
      </c>
      <c r="D12" s="584"/>
      <c r="E12" s="586"/>
      <c r="F12" s="586"/>
      <c r="G12" s="582">
        <v>47300</v>
      </c>
    </row>
    <row r="13" spans="1:7" ht="12.75">
      <c r="A13" s="587"/>
      <c r="B13" s="588"/>
      <c r="C13" s="581" t="s">
        <v>31</v>
      </c>
      <c r="D13" s="581"/>
      <c r="E13" s="584"/>
      <c r="F13" s="584"/>
      <c r="G13" s="585">
        <v>40750</v>
      </c>
    </row>
    <row r="14" spans="1:7" ht="12.75">
      <c r="A14" s="587"/>
      <c r="B14" s="588"/>
      <c r="C14" s="581" t="s">
        <v>32</v>
      </c>
      <c r="D14" s="581"/>
      <c r="E14" s="584"/>
      <c r="F14" s="584"/>
      <c r="G14" s="582">
        <v>12500</v>
      </c>
    </row>
    <row r="15" spans="1:7" ht="12.75">
      <c r="A15" s="587"/>
      <c r="B15" s="588"/>
      <c r="C15" s="581" t="s">
        <v>33</v>
      </c>
      <c r="D15" s="581"/>
      <c r="E15" s="586"/>
      <c r="F15" s="586"/>
      <c r="G15" s="582">
        <v>2100</v>
      </c>
    </row>
    <row r="16" spans="1:7" ht="12.75" customHeight="1">
      <c r="A16" s="587"/>
      <c r="B16" s="588"/>
      <c r="C16" s="581" t="s">
        <v>34</v>
      </c>
      <c r="D16" s="581"/>
      <c r="E16" s="581"/>
      <c r="F16" s="586"/>
      <c r="G16" s="582">
        <v>1800</v>
      </c>
    </row>
    <row r="17" spans="1:7" ht="12.75">
      <c r="A17" s="589"/>
      <c r="B17" s="590" t="s">
        <v>35</v>
      </c>
      <c r="C17" s="591"/>
      <c r="D17" s="591"/>
      <c r="E17" s="586"/>
      <c r="F17" s="586"/>
      <c r="G17" s="592">
        <f>SUM(G12:G16)</f>
        <v>104450</v>
      </c>
    </row>
    <row r="18" spans="1:7" ht="12.75">
      <c r="A18" s="579" t="s">
        <v>194</v>
      </c>
      <c r="B18" s="581" t="s">
        <v>36</v>
      </c>
      <c r="C18" s="581"/>
      <c r="D18" s="581"/>
      <c r="E18" s="581"/>
      <c r="F18" s="581"/>
      <c r="G18" s="582">
        <v>4700</v>
      </c>
    </row>
    <row r="19" spans="1:8" ht="12.75">
      <c r="A19" s="579" t="s">
        <v>196</v>
      </c>
      <c r="B19" s="581" t="s">
        <v>37</v>
      </c>
      <c r="C19" s="581"/>
      <c r="D19" s="581"/>
      <c r="E19" s="581"/>
      <c r="F19" s="581"/>
      <c r="G19" s="593">
        <v>0</v>
      </c>
      <c r="H19" s="594"/>
    </row>
    <row r="20" spans="1:7" ht="12.75">
      <c r="A20" s="579" t="s">
        <v>197</v>
      </c>
      <c r="B20" s="580" t="s">
        <v>38</v>
      </c>
      <c r="C20" s="581"/>
      <c r="D20" s="581"/>
      <c r="E20" s="581"/>
      <c r="F20" s="595"/>
      <c r="G20" s="593">
        <v>4000</v>
      </c>
    </row>
    <row r="21" spans="1:7" ht="12.75" customHeight="1">
      <c r="A21" s="579" t="s">
        <v>199</v>
      </c>
      <c r="B21" s="580" t="s">
        <v>39</v>
      </c>
      <c r="C21" s="581"/>
      <c r="D21" s="581"/>
      <c r="E21" s="581"/>
      <c r="F21" s="595"/>
      <c r="G21" s="593">
        <v>12000</v>
      </c>
    </row>
    <row r="22" spans="1:7" ht="12.75">
      <c r="A22" s="579" t="s">
        <v>201</v>
      </c>
      <c r="B22" s="581" t="s">
        <v>40</v>
      </c>
      <c r="C22" s="581"/>
      <c r="D22" s="581"/>
      <c r="E22" s="581"/>
      <c r="F22" s="581"/>
      <c r="G22" s="593">
        <v>10000</v>
      </c>
    </row>
    <row r="23" spans="1:7" ht="12.75">
      <c r="A23" s="579" t="s">
        <v>203</v>
      </c>
      <c r="B23" s="581" t="s">
        <v>41</v>
      </c>
      <c r="C23" s="581"/>
      <c r="D23" s="581"/>
      <c r="E23" s="581"/>
      <c r="F23" s="581"/>
      <c r="G23" s="593">
        <v>20000</v>
      </c>
    </row>
    <row r="24" spans="1:7" ht="12.75">
      <c r="A24" s="579" t="s">
        <v>205</v>
      </c>
      <c r="B24" s="581" t="s">
        <v>42</v>
      </c>
      <c r="C24" s="581"/>
      <c r="D24" s="581"/>
      <c r="E24" s="581"/>
      <c r="F24" s="581"/>
      <c r="G24" s="593">
        <v>2326</v>
      </c>
    </row>
    <row r="25" spans="1:7" ht="12.75">
      <c r="A25" s="579" t="s">
        <v>207</v>
      </c>
      <c r="B25" s="581" t="s">
        <v>43</v>
      </c>
      <c r="C25" s="581"/>
      <c r="D25" s="581"/>
      <c r="E25" s="581"/>
      <c r="F25" s="581"/>
      <c r="G25" s="582">
        <v>0</v>
      </c>
    </row>
    <row r="26" spans="1:7" ht="12.75">
      <c r="A26" s="579" t="s">
        <v>209</v>
      </c>
      <c r="B26" s="581" t="s">
        <v>44</v>
      </c>
      <c r="C26" s="581"/>
      <c r="D26" s="581"/>
      <c r="E26" s="581"/>
      <c r="F26" s="581"/>
      <c r="G26" s="582">
        <v>5270</v>
      </c>
    </row>
    <row r="27" spans="1:7" ht="12.75">
      <c r="A27" s="596" t="s">
        <v>2</v>
      </c>
      <c r="B27" s="597" t="s">
        <v>45</v>
      </c>
      <c r="C27" s="598"/>
      <c r="D27" s="598"/>
      <c r="E27" s="598"/>
      <c r="F27" s="598"/>
      <c r="G27" s="599">
        <f>SUM(G18:G26)+G17+G10+G9</f>
        <v>223296</v>
      </c>
    </row>
    <row r="28" spans="1:7" ht="12.75">
      <c r="A28" s="579"/>
      <c r="B28" s="600"/>
      <c r="C28" s="600"/>
      <c r="D28" s="600"/>
      <c r="E28" s="600"/>
      <c r="F28" s="600"/>
      <c r="G28" s="585"/>
    </row>
    <row r="29" spans="1:7" ht="13.5">
      <c r="A29" s="601" t="s">
        <v>552</v>
      </c>
      <c r="B29" s="602" t="s">
        <v>46</v>
      </c>
      <c r="C29" s="602"/>
      <c r="D29" s="602"/>
      <c r="E29" s="602"/>
      <c r="F29" s="602"/>
      <c r="G29" s="578"/>
    </row>
    <row r="30" spans="1:7" ht="12.75">
      <c r="A30" s="579" t="s">
        <v>188</v>
      </c>
      <c r="B30" s="583" t="s">
        <v>29</v>
      </c>
      <c r="C30" s="584"/>
      <c r="D30" s="584"/>
      <c r="E30" s="584"/>
      <c r="F30" s="584"/>
      <c r="G30" s="585"/>
    </row>
    <row r="31" spans="1:7" ht="12.75">
      <c r="A31" s="579"/>
      <c r="B31" s="586"/>
      <c r="C31" s="584" t="s">
        <v>47</v>
      </c>
      <c r="D31" s="584"/>
      <c r="E31" s="586"/>
      <c r="F31" s="586"/>
      <c r="G31" s="582">
        <v>6000</v>
      </c>
    </row>
    <row r="32" spans="1:7" ht="12.75">
      <c r="A32" s="587"/>
      <c r="B32" s="588"/>
      <c r="C32" s="581" t="s">
        <v>48</v>
      </c>
      <c r="D32" s="581"/>
      <c r="E32" s="584"/>
      <c r="F32" s="584"/>
      <c r="G32" s="585">
        <v>0</v>
      </c>
    </row>
    <row r="33" spans="1:7" ht="12.75">
      <c r="A33" s="587"/>
      <c r="B33" s="588"/>
      <c r="C33" s="581" t="s">
        <v>18</v>
      </c>
      <c r="D33" s="581"/>
      <c r="E33" s="584"/>
      <c r="F33" s="584"/>
      <c r="G33" s="582">
        <v>1500</v>
      </c>
    </row>
    <row r="34" spans="1:7" ht="12.75">
      <c r="A34" s="587"/>
      <c r="B34" s="588"/>
      <c r="C34" s="581" t="s">
        <v>49</v>
      </c>
      <c r="D34" s="581"/>
      <c r="E34" s="586"/>
      <c r="F34" s="586"/>
      <c r="G34" s="582">
        <v>10000</v>
      </c>
    </row>
    <row r="35" spans="1:7" ht="12.75">
      <c r="A35" s="589"/>
      <c r="B35" s="590" t="s">
        <v>35</v>
      </c>
      <c r="C35" s="591"/>
      <c r="D35" s="591"/>
      <c r="E35" s="586"/>
      <c r="F35" s="586"/>
      <c r="G35" s="592">
        <f>SUM(G31:G34)</f>
        <v>17500</v>
      </c>
    </row>
    <row r="36" spans="1:7" ht="12.75">
      <c r="A36" s="579" t="s">
        <v>190</v>
      </c>
      <c r="B36" s="581" t="s">
        <v>50</v>
      </c>
      <c r="C36" s="581"/>
      <c r="D36" s="581"/>
      <c r="E36" s="581"/>
      <c r="F36" s="581"/>
      <c r="G36" s="593">
        <v>1152</v>
      </c>
    </row>
    <row r="37" spans="1:7" ht="24" customHeight="1">
      <c r="A37" s="579" t="s">
        <v>192</v>
      </c>
      <c r="B37" s="581" t="s">
        <v>51</v>
      </c>
      <c r="C37" s="581"/>
      <c r="D37" s="581"/>
      <c r="E37" s="581"/>
      <c r="F37" s="581"/>
      <c r="G37" s="593">
        <v>15000</v>
      </c>
    </row>
    <row r="38" spans="1:7" ht="12.75" customHeight="1">
      <c r="A38" s="579" t="s">
        <v>194</v>
      </c>
      <c r="B38" s="580" t="s">
        <v>39</v>
      </c>
      <c r="C38" s="581"/>
      <c r="D38" s="581"/>
      <c r="E38" s="581"/>
      <c r="F38" s="595"/>
      <c r="G38" s="593">
        <v>7500</v>
      </c>
    </row>
    <row r="39" spans="1:7" ht="12.75">
      <c r="A39" s="579" t="s">
        <v>196</v>
      </c>
      <c r="B39" s="581" t="s">
        <v>42</v>
      </c>
      <c r="C39" s="581"/>
      <c r="D39" s="581"/>
      <c r="E39" s="581"/>
      <c r="F39" s="581"/>
      <c r="G39" s="593">
        <v>2674</v>
      </c>
    </row>
    <row r="40" spans="1:7" ht="12.75" customHeight="1">
      <c r="A40" s="579" t="s">
        <v>197</v>
      </c>
      <c r="B40" s="580" t="s">
        <v>52</v>
      </c>
      <c r="C40" s="581"/>
      <c r="D40" s="581"/>
      <c r="E40" s="581"/>
      <c r="F40" s="581"/>
      <c r="G40" s="582">
        <v>0</v>
      </c>
    </row>
    <row r="41" spans="1:7" ht="12.75" customHeight="1">
      <c r="A41" s="579" t="s">
        <v>199</v>
      </c>
      <c r="B41" s="580" t="s">
        <v>53</v>
      </c>
      <c r="C41" s="581"/>
      <c r="D41" s="581"/>
      <c r="E41" s="581"/>
      <c r="F41" s="581"/>
      <c r="G41" s="582">
        <v>6800</v>
      </c>
    </row>
    <row r="42" spans="1:7" ht="12.75">
      <c r="A42" s="603"/>
      <c r="B42" s="604"/>
      <c r="C42" s="588"/>
      <c r="D42" s="588"/>
      <c r="E42" s="588"/>
      <c r="F42" s="605"/>
      <c r="G42" s="606"/>
    </row>
    <row r="43" spans="1:7" ht="12.75">
      <c r="A43" s="607" t="s">
        <v>61</v>
      </c>
      <c r="B43" s="597" t="s">
        <v>54</v>
      </c>
      <c r="C43" s="598"/>
      <c r="D43" s="598"/>
      <c r="E43" s="598"/>
      <c r="F43" s="608"/>
      <c r="G43" s="609">
        <f>SUM(G35:G41)</f>
        <v>50626</v>
      </c>
    </row>
    <row r="44" spans="1:7" ht="12.75">
      <c r="A44" s="603"/>
      <c r="B44" s="604"/>
      <c r="C44" s="588"/>
      <c r="D44" s="588"/>
      <c r="E44" s="588"/>
      <c r="F44" s="605"/>
      <c r="G44" s="606"/>
    </row>
    <row r="45" spans="1:7" ht="13.5">
      <c r="A45" s="601" t="s">
        <v>574</v>
      </c>
      <c r="B45" s="610" t="s">
        <v>55</v>
      </c>
      <c r="C45" s="602"/>
      <c r="D45" s="602"/>
      <c r="E45" s="602"/>
      <c r="F45" s="611"/>
      <c r="G45" s="612"/>
    </row>
    <row r="46" spans="1:7" ht="13.5">
      <c r="A46" s="601"/>
      <c r="B46" s="576"/>
      <c r="C46" s="577"/>
      <c r="D46" s="577"/>
      <c r="E46" s="577"/>
      <c r="F46" s="613"/>
      <c r="G46" s="612"/>
    </row>
    <row r="47" spans="1:7" ht="12.75">
      <c r="A47" s="579" t="s">
        <v>188</v>
      </c>
      <c r="B47" s="583" t="s">
        <v>56</v>
      </c>
      <c r="C47" s="584"/>
      <c r="D47" s="584"/>
      <c r="E47" s="584"/>
      <c r="F47" s="614"/>
      <c r="G47" s="615">
        <v>41705</v>
      </c>
    </row>
    <row r="48" spans="1:7" ht="12.75">
      <c r="A48" s="579" t="s">
        <v>190</v>
      </c>
      <c r="B48" s="580" t="s">
        <v>57</v>
      </c>
      <c r="C48" s="581"/>
      <c r="D48" s="581"/>
      <c r="E48" s="581"/>
      <c r="F48" s="595"/>
      <c r="G48" s="615">
        <v>68232</v>
      </c>
    </row>
    <row r="49" spans="1:7" ht="12.75">
      <c r="A49" s="579" t="s">
        <v>192</v>
      </c>
      <c r="B49" s="580" t="s">
        <v>58</v>
      </c>
      <c r="C49" s="581"/>
      <c r="D49" s="581"/>
      <c r="E49" s="581"/>
      <c r="F49" s="595"/>
      <c r="G49" s="616">
        <v>864</v>
      </c>
    </row>
    <row r="50" spans="1:7" ht="12.75">
      <c r="A50" s="603"/>
      <c r="B50" s="604"/>
      <c r="C50" s="588"/>
      <c r="D50" s="588"/>
      <c r="E50" s="588"/>
      <c r="F50" s="605"/>
      <c r="G50" s="615"/>
    </row>
    <row r="51" spans="1:7" ht="12.75">
      <c r="A51" s="607" t="s">
        <v>574</v>
      </c>
      <c r="B51" s="597" t="s">
        <v>59</v>
      </c>
      <c r="C51" s="598"/>
      <c r="D51" s="598"/>
      <c r="E51" s="598"/>
      <c r="F51" s="608"/>
      <c r="G51" s="609">
        <f>SUM(G47:G50)</f>
        <v>110801</v>
      </c>
    </row>
    <row r="52" spans="1:7" ht="12.75">
      <c r="A52" s="617"/>
      <c r="B52" s="618"/>
      <c r="C52" s="600"/>
      <c r="D52" s="600"/>
      <c r="E52" s="600"/>
      <c r="F52" s="619"/>
      <c r="G52" s="606"/>
    </row>
    <row r="53" spans="1:7" ht="13.5">
      <c r="A53" s="601" t="s">
        <v>653</v>
      </c>
      <c r="B53" s="610" t="s">
        <v>965</v>
      </c>
      <c r="C53" s="602"/>
      <c r="D53" s="602"/>
      <c r="E53" s="602"/>
      <c r="F53" s="611"/>
      <c r="G53" s="620">
        <v>60813</v>
      </c>
    </row>
    <row r="54" spans="1:7" ht="12.75">
      <c r="A54" s="603"/>
      <c r="B54" s="604"/>
      <c r="C54" s="588"/>
      <c r="D54" s="588"/>
      <c r="E54" s="588"/>
      <c r="F54" s="605"/>
      <c r="G54" s="615"/>
    </row>
    <row r="55" spans="1:7" ht="13.5">
      <c r="A55" s="601" t="s">
        <v>680</v>
      </c>
      <c r="B55" s="602" t="s">
        <v>60</v>
      </c>
      <c r="C55" s="602"/>
      <c r="D55" s="602"/>
      <c r="E55" s="602"/>
      <c r="F55" s="602"/>
      <c r="G55" s="621">
        <v>2000</v>
      </c>
    </row>
    <row r="56" spans="1:7" ht="13.5" thickBot="1">
      <c r="A56" s="603"/>
      <c r="B56" s="604"/>
      <c r="C56" s="588"/>
      <c r="D56" s="588"/>
      <c r="E56" s="588"/>
      <c r="F56" s="588"/>
      <c r="G56" s="582"/>
    </row>
    <row r="57" spans="1:7" ht="13.5" thickBot="1">
      <c r="A57" s="622"/>
      <c r="B57" s="569" t="s">
        <v>116</v>
      </c>
      <c r="C57" s="569"/>
      <c r="D57" s="569"/>
      <c r="E57" s="569"/>
      <c r="F57" s="569"/>
      <c r="G57" s="623">
        <f>G55+G53+G51+G43+G27</f>
        <v>447536</v>
      </c>
    </row>
    <row r="58" spans="1:7" ht="12.75">
      <c r="A58" s="586"/>
      <c r="B58" s="624"/>
      <c r="C58" s="624"/>
      <c r="D58" s="624"/>
      <c r="E58" s="624"/>
      <c r="F58" s="624"/>
      <c r="G58" s="625"/>
    </row>
    <row r="59" spans="1:6" ht="12.75">
      <c r="A59" s="626"/>
      <c r="B59" s="626"/>
      <c r="C59" s="626"/>
      <c r="D59" s="626"/>
      <c r="E59" s="626"/>
      <c r="F59" s="626"/>
    </row>
    <row r="60" spans="1:6" ht="12.75">
      <c r="A60" s="626"/>
      <c r="B60" s="626"/>
      <c r="C60" s="626"/>
      <c r="D60" s="626"/>
      <c r="E60" s="626"/>
      <c r="F60" s="626"/>
    </row>
    <row r="61" spans="1:6" ht="12.75">
      <c r="A61" s="627"/>
      <c r="B61" s="627"/>
      <c r="C61" s="627"/>
      <c r="D61" s="627"/>
      <c r="E61" s="627"/>
      <c r="F61" s="627"/>
    </row>
    <row r="62" spans="1:6" ht="12.75">
      <c r="A62" s="627"/>
      <c r="B62" s="627"/>
      <c r="C62" s="627"/>
      <c r="D62" s="627"/>
      <c r="E62" s="627"/>
      <c r="F62" s="627"/>
    </row>
    <row r="63" spans="1:6" ht="12.75">
      <c r="A63" s="627"/>
      <c r="B63" s="627"/>
      <c r="C63" s="627"/>
      <c r="D63" s="627"/>
      <c r="E63" s="627"/>
      <c r="F63" s="627"/>
    </row>
    <row r="64" spans="1:6" ht="12.75">
      <c r="A64" s="627"/>
      <c r="B64" s="627"/>
      <c r="C64" s="627"/>
      <c r="D64" s="627"/>
      <c r="E64" s="627"/>
      <c r="F64" s="627"/>
    </row>
    <row r="65" spans="1:6" ht="12.75">
      <c r="A65" s="627"/>
      <c r="B65" s="627"/>
      <c r="C65" s="627"/>
      <c r="D65" s="627"/>
      <c r="E65" s="627"/>
      <c r="F65" s="627"/>
    </row>
    <row r="66" spans="1:6" ht="12.75">
      <c r="A66" s="627"/>
      <c r="B66" s="627"/>
      <c r="C66" s="627"/>
      <c r="D66" s="627"/>
      <c r="E66" s="627"/>
      <c r="F66" s="627"/>
    </row>
    <row r="67" spans="1:6" ht="12.75">
      <c r="A67" s="627"/>
      <c r="B67" s="627"/>
      <c r="C67" s="627"/>
      <c r="D67" s="627"/>
      <c r="E67" s="627"/>
      <c r="F67" s="627"/>
    </row>
    <row r="68" spans="1:6" ht="12.75">
      <c r="A68" s="627"/>
      <c r="B68" s="627"/>
      <c r="C68" s="627"/>
      <c r="D68" s="627"/>
      <c r="E68" s="627"/>
      <c r="F68" s="627"/>
    </row>
    <row r="69" spans="1:6" ht="12.75">
      <c r="A69" s="627"/>
      <c r="B69" s="627"/>
      <c r="C69" s="627"/>
      <c r="D69" s="627"/>
      <c r="E69" s="627"/>
      <c r="F69" s="627"/>
    </row>
    <row r="70" spans="1:6" ht="12.75">
      <c r="A70" s="627"/>
      <c r="B70" s="627"/>
      <c r="C70" s="627"/>
      <c r="D70" s="627"/>
      <c r="E70" s="627"/>
      <c r="F70" s="627"/>
    </row>
    <row r="71" spans="1:6" ht="12.75">
      <c r="A71" s="627"/>
      <c r="B71" s="627"/>
      <c r="C71" s="627"/>
      <c r="D71" s="627"/>
      <c r="E71" s="627"/>
      <c r="F71" s="627"/>
    </row>
    <row r="72" spans="1:6" ht="12.75">
      <c r="A72" s="627"/>
      <c r="B72" s="627"/>
      <c r="C72" s="627"/>
      <c r="D72" s="627"/>
      <c r="E72" s="627"/>
      <c r="F72" s="627"/>
    </row>
    <row r="73" spans="1:6" ht="12.75">
      <c r="A73" s="627"/>
      <c r="B73" s="627"/>
      <c r="C73" s="627"/>
      <c r="D73" s="627"/>
      <c r="E73" s="627"/>
      <c r="F73" s="627"/>
    </row>
    <row r="74" spans="1:6" ht="12.75">
      <c r="A74" s="627"/>
      <c r="B74" s="627"/>
      <c r="C74" s="627"/>
      <c r="D74" s="627"/>
      <c r="E74" s="627"/>
      <c r="F74" s="627"/>
    </row>
    <row r="75" spans="1:6" ht="12.75">
      <c r="A75" s="627"/>
      <c r="B75" s="627"/>
      <c r="C75" s="627"/>
      <c r="D75" s="627"/>
      <c r="E75" s="627"/>
      <c r="F75" s="627"/>
    </row>
    <row r="76" spans="1:6" ht="12.75">
      <c r="A76" s="627"/>
      <c r="B76" s="627"/>
      <c r="C76" s="627"/>
      <c r="D76" s="627"/>
      <c r="E76" s="627"/>
      <c r="F76" s="627"/>
    </row>
    <row r="77" spans="1:6" ht="12.75">
      <c r="A77" s="627"/>
      <c r="B77" s="627"/>
      <c r="C77" s="627"/>
      <c r="D77" s="627"/>
      <c r="E77" s="627"/>
      <c r="F77" s="627"/>
    </row>
    <row r="78" spans="1:6" ht="12.75">
      <c r="A78" s="627"/>
      <c r="B78" s="627"/>
      <c r="C78" s="627"/>
      <c r="D78" s="627"/>
      <c r="E78" s="627"/>
      <c r="F78" s="627"/>
    </row>
    <row r="79" spans="1:6" ht="12.75">
      <c r="A79" s="627"/>
      <c r="B79" s="627"/>
      <c r="C79" s="627"/>
      <c r="D79" s="627"/>
      <c r="E79" s="627"/>
      <c r="F79" s="627"/>
    </row>
    <row r="80" spans="1:6" ht="12.75">
      <c r="A80" s="627"/>
      <c r="B80" s="627"/>
      <c r="C80" s="627"/>
      <c r="D80" s="627"/>
      <c r="E80" s="627"/>
      <c r="F80" s="627"/>
    </row>
    <row r="81" spans="1:6" ht="12.75">
      <c r="A81" s="627"/>
      <c r="B81" s="627"/>
      <c r="C81" s="627"/>
      <c r="D81" s="627"/>
      <c r="E81" s="627"/>
      <c r="F81" s="627"/>
    </row>
    <row r="82" spans="1:6" ht="12.75">
      <c r="A82" s="627"/>
      <c r="B82" s="627"/>
      <c r="C82" s="627"/>
      <c r="D82" s="627"/>
      <c r="E82" s="627"/>
      <c r="F82" s="627"/>
    </row>
    <row r="83" spans="1:6" ht="12.75">
      <c r="A83" s="627"/>
      <c r="B83" s="627"/>
      <c r="C83" s="627"/>
      <c r="D83" s="627"/>
      <c r="E83" s="627"/>
      <c r="F83" s="627"/>
    </row>
  </sheetData>
  <mergeCells count="53">
    <mergeCell ref="B55:F55"/>
    <mergeCell ref="B57:F57"/>
    <mergeCell ref="B24:F24"/>
    <mergeCell ref="B39:F39"/>
    <mergeCell ref="B49:D49"/>
    <mergeCell ref="E49:F49"/>
    <mergeCell ref="B51:F51"/>
    <mergeCell ref="B53:F53"/>
    <mergeCell ref="B45:F45"/>
    <mergeCell ref="B47:F47"/>
    <mergeCell ref="C34:D34"/>
    <mergeCell ref="B35:D35"/>
    <mergeCell ref="B37:F37"/>
    <mergeCell ref="B48:D48"/>
    <mergeCell ref="E48:F48"/>
    <mergeCell ref="B38:F38"/>
    <mergeCell ref="B40:F40"/>
    <mergeCell ref="B41:F41"/>
    <mergeCell ref="B43:F43"/>
    <mergeCell ref="B36:F36"/>
    <mergeCell ref="C31:D31"/>
    <mergeCell ref="C32:D32"/>
    <mergeCell ref="E32:F32"/>
    <mergeCell ref="C33:D33"/>
    <mergeCell ref="E33:F33"/>
    <mergeCell ref="B26:F26"/>
    <mergeCell ref="B27:F27"/>
    <mergeCell ref="B29:F29"/>
    <mergeCell ref="B30:F30"/>
    <mergeCell ref="B21:F21"/>
    <mergeCell ref="B22:F22"/>
    <mergeCell ref="B23:F23"/>
    <mergeCell ref="B25:F25"/>
    <mergeCell ref="B17:D17"/>
    <mergeCell ref="B18:F18"/>
    <mergeCell ref="B19:F19"/>
    <mergeCell ref="B20:F20"/>
    <mergeCell ref="C14:D14"/>
    <mergeCell ref="E14:F14"/>
    <mergeCell ref="C15:D15"/>
    <mergeCell ref="C16:E16"/>
    <mergeCell ref="B11:F11"/>
    <mergeCell ref="C12:D12"/>
    <mergeCell ref="C13:D13"/>
    <mergeCell ref="E13:F13"/>
    <mergeCell ref="B6:F6"/>
    <mergeCell ref="B7:F7"/>
    <mergeCell ref="B9:F9"/>
    <mergeCell ref="B10:F10"/>
    <mergeCell ref="A4:G4"/>
    <mergeCell ref="A1:D1"/>
    <mergeCell ref="F1:G1"/>
    <mergeCell ref="A3:G3"/>
  </mergeCells>
  <printOptions horizontalCentered="1"/>
  <pageMargins left="0.5905511811023623" right="0.5905511811023623" top="0.5905511811023623" bottom="0.5905511811023623" header="0.31" footer="0.5118110236220472"/>
  <pageSetup horizontalDpi="600" verticalDpi="600" orientation="portrait" paperSize="9" r:id="rId1"/>
  <headerFooter alignWithMargins="0">
    <oddHeader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E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00390625" style="632" customWidth="1"/>
    <col min="2" max="2" width="77.7109375" style="629" customWidth="1"/>
    <col min="3" max="3" width="1.7109375" style="629" customWidth="1"/>
    <col min="4" max="16384" width="8.00390625" style="629" customWidth="1"/>
  </cols>
  <sheetData>
    <row r="1" spans="1:3" s="630" customFormat="1" ht="12.75" customHeight="1">
      <c r="A1" s="629" t="s">
        <v>140</v>
      </c>
      <c r="C1" s="631" t="s">
        <v>62</v>
      </c>
    </row>
    <row r="2" ht="42.75" customHeight="1"/>
    <row r="3" ht="30" customHeight="1">
      <c r="B3" s="631"/>
    </row>
    <row r="4" ht="30" customHeight="1" thickBot="1"/>
    <row r="5" spans="1:3" ht="30" customHeight="1" thickBot="1">
      <c r="A5" s="633" t="s">
        <v>63</v>
      </c>
      <c r="B5" s="634" t="s">
        <v>64</v>
      </c>
      <c r="C5" s="635"/>
    </row>
    <row r="6" ht="20.25" customHeight="1"/>
    <row r="7" spans="1:2" ht="21" customHeight="1">
      <c r="A7" s="636" t="s">
        <v>188</v>
      </c>
      <c r="B7" s="629" t="s">
        <v>65</v>
      </c>
    </row>
    <row r="8" spans="1:2" ht="21" customHeight="1">
      <c r="A8" s="636" t="s">
        <v>190</v>
      </c>
      <c r="B8" s="629" t="s">
        <v>66</v>
      </c>
    </row>
    <row r="9" spans="1:2" ht="21" customHeight="1">
      <c r="A9" s="636" t="s">
        <v>192</v>
      </c>
      <c r="B9" s="629" t="s">
        <v>67</v>
      </c>
    </row>
    <row r="10" spans="1:2" ht="21" customHeight="1">
      <c r="A10" s="636" t="s">
        <v>194</v>
      </c>
      <c r="B10" s="629" t="s">
        <v>68</v>
      </c>
    </row>
    <row r="11" spans="1:2" ht="21" customHeight="1">
      <c r="A11" s="636" t="s">
        <v>196</v>
      </c>
      <c r="B11" s="629" t="s">
        <v>69</v>
      </c>
    </row>
    <row r="12" spans="1:2" ht="21" customHeight="1">
      <c r="A12" s="636" t="s">
        <v>197</v>
      </c>
      <c r="B12" s="629" t="s">
        <v>70</v>
      </c>
    </row>
    <row r="13" spans="1:2" ht="21" customHeight="1">
      <c r="A13" s="636" t="s">
        <v>199</v>
      </c>
      <c r="B13" s="629" t="s">
        <v>71</v>
      </c>
    </row>
    <row r="14" spans="1:2" ht="21" customHeight="1">
      <c r="A14" s="636" t="s">
        <v>201</v>
      </c>
      <c r="B14" s="629" t="s">
        <v>72</v>
      </c>
    </row>
    <row r="15" spans="1:2" ht="21" customHeight="1">
      <c r="A15" s="636" t="s">
        <v>203</v>
      </c>
      <c r="B15" s="629" t="s">
        <v>73</v>
      </c>
    </row>
    <row r="16" spans="1:2" ht="21" customHeight="1">
      <c r="A16" s="636" t="s">
        <v>205</v>
      </c>
      <c r="B16" s="629" t="s">
        <v>74</v>
      </c>
    </row>
    <row r="17" spans="1:2" ht="21" customHeight="1">
      <c r="A17" s="636" t="s">
        <v>207</v>
      </c>
      <c r="B17" s="629" t="s">
        <v>75</v>
      </c>
    </row>
    <row r="18" spans="1:5" ht="27.75" customHeight="1">
      <c r="A18" s="636" t="s">
        <v>209</v>
      </c>
      <c r="B18" s="637" t="s">
        <v>76</v>
      </c>
      <c r="C18" s="637"/>
      <c r="D18" s="637"/>
      <c r="E18" s="637"/>
    </row>
    <row r="19" spans="1:2" ht="21" customHeight="1">
      <c r="A19" s="636" t="s">
        <v>211</v>
      </c>
      <c r="B19" s="629" t="s">
        <v>77</v>
      </c>
    </row>
    <row r="20" spans="1:2" ht="21" customHeight="1">
      <c r="A20" s="636" t="s">
        <v>213</v>
      </c>
      <c r="B20" s="629" t="s">
        <v>78</v>
      </c>
    </row>
    <row r="21" spans="1:2" ht="21" customHeight="1">
      <c r="A21" s="636" t="s">
        <v>215</v>
      </c>
      <c r="B21" s="629" t="s">
        <v>79</v>
      </c>
    </row>
    <row r="22" spans="1:2" ht="21" customHeight="1">
      <c r="A22" s="636" t="s">
        <v>217</v>
      </c>
      <c r="B22" s="629" t="s">
        <v>80</v>
      </c>
    </row>
    <row r="23" spans="1:2" ht="24" customHeight="1">
      <c r="A23" s="636" t="s">
        <v>219</v>
      </c>
      <c r="B23" s="629" t="s">
        <v>81</v>
      </c>
    </row>
    <row r="24" spans="1:2" ht="24" customHeight="1">
      <c r="A24" s="636" t="s">
        <v>221</v>
      </c>
      <c r="B24" s="629" t="s">
        <v>82</v>
      </c>
    </row>
    <row r="25" spans="1:2" ht="24" customHeight="1">
      <c r="A25" s="636" t="s">
        <v>223</v>
      </c>
      <c r="B25" s="629" t="s">
        <v>83</v>
      </c>
    </row>
    <row r="26" spans="1:2" ht="21" customHeight="1">
      <c r="A26" s="636" t="s">
        <v>225</v>
      </c>
      <c r="B26" s="629" t="s">
        <v>84</v>
      </c>
    </row>
    <row r="27" spans="1:2" ht="21" customHeight="1">
      <c r="A27" s="636" t="s">
        <v>227</v>
      </c>
      <c r="B27" s="629" t="s">
        <v>85</v>
      </c>
    </row>
    <row r="28" spans="1:2" ht="21" customHeight="1">
      <c r="A28" s="636" t="s">
        <v>230</v>
      </c>
      <c r="B28" s="629" t="s">
        <v>86</v>
      </c>
    </row>
    <row r="29" spans="1:2" ht="21" customHeight="1">
      <c r="A29" s="636" t="s">
        <v>232</v>
      </c>
      <c r="B29" s="629" t="s">
        <v>87</v>
      </c>
    </row>
    <row r="30" spans="1:2" ht="21" customHeight="1">
      <c r="A30" s="636" t="s">
        <v>88</v>
      </c>
      <c r="B30" s="629" t="s">
        <v>89</v>
      </c>
    </row>
    <row r="31" ht="12.75">
      <c r="A31" s="636"/>
    </row>
    <row r="32" ht="12.75">
      <c r="A32" s="629"/>
    </row>
    <row r="33" ht="12.75">
      <c r="A33" s="629"/>
    </row>
    <row r="34" ht="12.75">
      <c r="A34" s="629"/>
    </row>
    <row r="35" ht="12.75">
      <c r="A35" s="629"/>
    </row>
    <row r="36" ht="12.75">
      <c r="A36" s="629"/>
    </row>
    <row r="37" ht="12.75">
      <c r="A37" s="629"/>
    </row>
    <row r="38" ht="12.75">
      <c r="A38" s="629"/>
    </row>
  </sheetData>
  <mergeCells count="1">
    <mergeCell ref="B5:C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62" customWidth="1"/>
    <col min="2" max="2" width="57.28125" style="62" customWidth="1"/>
    <col min="3" max="3" width="13.421875" style="62" customWidth="1"/>
    <col min="4" max="4" width="15.00390625" style="62" customWidth="1"/>
    <col min="5" max="16384" width="9.140625" style="62" customWidth="1"/>
  </cols>
  <sheetData>
    <row r="1" spans="1:4" ht="19.5" customHeight="1">
      <c r="A1" s="60" t="s">
        <v>140</v>
      </c>
      <c r="B1" s="60"/>
      <c r="C1" s="60"/>
      <c r="D1" s="61" t="s">
        <v>181</v>
      </c>
    </row>
    <row r="2" spans="1:4" ht="12.75">
      <c r="A2" s="60"/>
      <c r="B2" s="60"/>
      <c r="C2" s="60"/>
      <c r="D2" s="60"/>
    </row>
    <row r="3" spans="1:4" ht="12.75">
      <c r="A3" s="60"/>
      <c r="B3" s="60"/>
      <c r="C3" s="60"/>
      <c r="D3" s="60"/>
    </row>
    <row r="4" spans="1:4" ht="15.75">
      <c r="A4" s="63" t="s">
        <v>182</v>
      </c>
      <c r="B4" s="63"/>
      <c r="C4" s="63"/>
      <c r="D4" s="63"/>
    </row>
    <row r="5" spans="1:4" ht="15.75">
      <c r="A5" s="88"/>
      <c r="B5" s="88"/>
      <c r="C5" s="88"/>
      <c r="D5" s="88"/>
    </row>
    <row r="6" spans="1:4" ht="13.5" thickBot="1">
      <c r="A6" s="60"/>
      <c r="B6" s="60"/>
      <c r="C6" s="60"/>
      <c r="D6" s="60"/>
    </row>
    <row r="7" spans="1:4" ht="25.5" customHeight="1" thickBot="1">
      <c r="A7" s="89" t="s">
        <v>183</v>
      </c>
      <c r="B7" s="89" t="s">
        <v>184</v>
      </c>
      <c r="C7" s="90" t="s">
        <v>185</v>
      </c>
      <c r="D7" s="91"/>
    </row>
    <row r="8" spans="1:4" ht="20.25" customHeight="1" thickBot="1">
      <c r="A8" s="92"/>
      <c r="B8" s="92"/>
      <c r="C8" s="93" t="s">
        <v>186</v>
      </c>
      <c r="D8" s="93" t="s">
        <v>187</v>
      </c>
    </row>
    <row r="9" spans="1:4" ht="12.75">
      <c r="A9" s="60"/>
      <c r="B9" s="60"/>
      <c r="C9" s="60"/>
      <c r="D9" s="60"/>
    </row>
    <row r="10" spans="1:4" ht="18" customHeight="1">
      <c r="A10" s="94" t="s">
        <v>188</v>
      </c>
      <c r="B10" s="95" t="s">
        <v>189</v>
      </c>
      <c r="C10" s="96">
        <v>78602</v>
      </c>
      <c r="D10" s="96">
        <v>77141</v>
      </c>
    </row>
    <row r="11" spans="1:4" ht="18" customHeight="1">
      <c r="A11" s="94" t="s">
        <v>190</v>
      </c>
      <c r="B11" s="95" t="s">
        <v>191</v>
      </c>
      <c r="C11" s="96">
        <v>98581</v>
      </c>
      <c r="D11" s="96">
        <v>99031</v>
      </c>
    </row>
    <row r="12" spans="1:4" ht="18" customHeight="1">
      <c r="A12" s="94" t="s">
        <v>192</v>
      </c>
      <c r="B12" s="95" t="s">
        <v>193</v>
      </c>
      <c r="C12" s="96">
        <v>3983</v>
      </c>
      <c r="D12" s="96">
        <v>4440</v>
      </c>
    </row>
    <row r="13" spans="1:4" ht="18" customHeight="1">
      <c r="A13" s="94" t="s">
        <v>194</v>
      </c>
      <c r="B13" s="95" t="s">
        <v>195</v>
      </c>
      <c r="C13" s="96">
        <v>1030</v>
      </c>
      <c r="D13" s="96">
        <v>600</v>
      </c>
    </row>
    <row r="14" spans="1:4" ht="16.5" customHeight="1">
      <c r="A14" s="94" t="s">
        <v>196</v>
      </c>
      <c r="B14" s="95" t="s">
        <v>130</v>
      </c>
      <c r="C14" s="96">
        <v>80</v>
      </c>
      <c r="D14" s="96"/>
    </row>
    <row r="15" spans="1:4" ht="18" customHeight="1">
      <c r="A15" s="94" t="s">
        <v>197</v>
      </c>
      <c r="B15" s="95" t="s">
        <v>198</v>
      </c>
      <c r="C15" s="96">
        <v>131000</v>
      </c>
      <c r="D15" s="96">
        <v>140000</v>
      </c>
    </row>
    <row r="16" spans="1:4" ht="18" customHeight="1">
      <c r="A16" s="94" t="s">
        <v>199</v>
      </c>
      <c r="B16" s="95" t="s">
        <v>200</v>
      </c>
      <c r="C16" s="96">
        <v>231762</v>
      </c>
      <c r="D16" s="96">
        <v>233993</v>
      </c>
    </row>
    <row r="17" spans="1:4" ht="18" customHeight="1">
      <c r="A17" s="94" t="s">
        <v>201</v>
      </c>
      <c r="B17" s="95" t="s">
        <v>202</v>
      </c>
      <c r="C17" s="96">
        <v>69249</v>
      </c>
      <c r="D17" s="96">
        <v>69357</v>
      </c>
    </row>
    <row r="18" spans="1:4" ht="18" customHeight="1">
      <c r="A18" s="94" t="s">
        <v>203</v>
      </c>
      <c r="B18" s="95" t="s">
        <v>204</v>
      </c>
      <c r="C18" s="96">
        <v>120710</v>
      </c>
      <c r="D18" s="96">
        <v>162077</v>
      </c>
    </row>
    <row r="19" spans="1:4" ht="18" customHeight="1">
      <c r="A19" s="94" t="s">
        <v>205</v>
      </c>
      <c r="B19" s="95" t="s">
        <v>206</v>
      </c>
      <c r="C19" s="96">
        <v>50968</v>
      </c>
      <c r="D19" s="96">
        <v>51160</v>
      </c>
    </row>
    <row r="20" spans="1:4" ht="18" customHeight="1">
      <c r="A20" s="94" t="s">
        <v>207</v>
      </c>
      <c r="B20" s="95" t="s">
        <v>208</v>
      </c>
      <c r="C20" s="96">
        <v>24112</v>
      </c>
      <c r="D20" s="96">
        <v>23100</v>
      </c>
    </row>
    <row r="21" spans="1:4" ht="18" customHeight="1">
      <c r="A21" s="94" t="s">
        <v>209</v>
      </c>
      <c r="B21" s="95" t="s">
        <v>210</v>
      </c>
      <c r="C21" s="96">
        <v>62550</v>
      </c>
      <c r="D21" s="96">
        <v>67084</v>
      </c>
    </row>
    <row r="22" spans="1:4" ht="18" customHeight="1">
      <c r="A22" s="94" t="s">
        <v>211</v>
      </c>
      <c r="B22" s="95" t="s">
        <v>212</v>
      </c>
      <c r="C22" s="96">
        <v>362976</v>
      </c>
      <c r="D22" s="96"/>
    </row>
    <row r="23" spans="1:4" ht="18" customHeight="1">
      <c r="A23" s="94" t="s">
        <v>213</v>
      </c>
      <c r="B23" s="95" t="s">
        <v>214</v>
      </c>
      <c r="C23" s="96">
        <v>2265775</v>
      </c>
      <c r="D23" s="96"/>
    </row>
    <row r="24" spans="1:4" ht="18" customHeight="1">
      <c r="A24" s="94" t="s">
        <v>215</v>
      </c>
      <c r="B24" s="95" t="s">
        <v>216</v>
      </c>
      <c r="C24" s="96">
        <v>138528</v>
      </c>
      <c r="D24" s="96"/>
    </row>
    <row r="25" spans="1:4" ht="18" customHeight="1">
      <c r="A25" s="94" t="s">
        <v>217</v>
      </c>
      <c r="B25" s="95" t="s">
        <v>218</v>
      </c>
      <c r="C25" s="96">
        <v>50051</v>
      </c>
      <c r="D25" s="96"/>
    </row>
    <row r="26" spans="1:4" ht="18" customHeight="1">
      <c r="A26" s="94" t="s">
        <v>219</v>
      </c>
      <c r="B26" s="95" t="s">
        <v>220</v>
      </c>
      <c r="C26" s="96">
        <v>370022</v>
      </c>
      <c r="D26" s="96"/>
    </row>
    <row r="27" spans="1:4" ht="24.75" customHeight="1">
      <c r="A27" s="94" t="s">
        <v>221</v>
      </c>
      <c r="B27" s="97" t="s">
        <v>222</v>
      </c>
      <c r="C27" s="96">
        <v>95136</v>
      </c>
      <c r="D27" s="96"/>
    </row>
    <row r="28" spans="1:4" ht="27.75" customHeight="1">
      <c r="A28" s="94" t="s">
        <v>223</v>
      </c>
      <c r="B28" s="97" t="s">
        <v>224</v>
      </c>
      <c r="C28" s="96">
        <v>62025</v>
      </c>
      <c r="D28" s="96"/>
    </row>
    <row r="29" spans="1:4" ht="18" customHeight="1">
      <c r="A29" s="94" t="s">
        <v>225</v>
      </c>
      <c r="B29" s="98" t="s">
        <v>226</v>
      </c>
      <c r="C29" s="96"/>
      <c r="D29" s="96">
        <v>2452453</v>
      </c>
    </row>
    <row r="30" spans="1:4" ht="21.75" customHeight="1">
      <c r="A30" s="94" t="s">
        <v>227</v>
      </c>
      <c r="B30" s="98" t="s">
        <v>228</v>
      </c>
      <c r="C30" s="96"/>
      <c r="D30" s="96">
        <v>761233</v>
      </c>
    </row>
    <row r="31" spans="1:4" ht="12" customHeight="1">
      <c r="A31" s="99"/>
      <c r="B31" s="97"/>
      <c r="C31" s="100"/>
      <c r="D31" s="101"/>
    </row>
    <row r="32" spans="1:4" ht="18" customHeight="1">
      <c r="A32" s="102"/>
      <c r="B32" s="103" t="s">
        <v>229</v>
      </c>
      <c r="C32" s="104">
        <f>SUM(C22:C30)</f>
        <v>3344513</v>
      </c>
      <c r="D32" s="104">
        <f>SUM(D22:D30)</f>
        <v>3213686</v>
      </c>
    </row>
    <row r="33" spans="1:4" ht="11.25" customHeight="1">
      <c r="A33" s="105"/>
      <c r="B33" s="106"/>
      <c r="C33" s="107"/>
      <c r="D33" s="107"/>
    </row>
    <row r="34" spans="1:4" ht="25.5" customHeight="1">
      <c r="A34" s="94" t="s">
        <v>230</v>
      </c>
      <c r="B34" s="98" t="s">
        <v>231</v>
      </c>
      <c r="C34" s="96">
        <v>144655</v>
      </c>
      <c r="D34" s="96">
        <v>124254</v>
      </c>
    </row>
    <row r="35" spans="1:4" ht="18" customHeight="1">
      <c r="A35" s="94" t="s">
        <v>232</v>
      </c>
      <c r="B35" s="95" t="s">
        <v>233</v>
      </c>
      <c r="C35" s="96">
        <v>65464</v>
      </c>
      <c r="D35" s="96">
        <v>63446</v>
      </c>
    </row>
    <row r="36" spans="1:4" ht="18" customHeight="1" thickBot="1">
      <c r="A36" s="108"/>
      <c r="B36" s="60"/>
      <c r="C36" s="109"/>
      <c r="D36" s="60"/>
    </row>
    <row r="37" spans="1:4" ht="18" customHeight="1" thickBot="1">
      <c r="A37" s="110" t="s">
        <v>234</v>
      </c>
      <c r="B37" s="111"/>
      <c r="C37" s="112">
        <f>SUM(C10:C35)-C32</f>
        <v>4427259</v>
      </c>
      <c r="D37" s="113">
        <f>SUM(D10:D35)-D32</f>
        <v>4329369</v>
      </c>
    </row>
    <row r="38" spans="1:4" ht="18" customHeight="1">
      <c r="A38" s="108"/>
      <c r="B38" s="60"/>
      <c r="C38" s="114"/>
      <c r="D38" s="60"/>
    </row>
    <row r="39" spans="1:4" ht="25.5" customHeight="1">
      <c r="A39" s="94" t="s">
        <v>235</v>
      </c>
      <c r="B39" s="95" t="s">
        <v>236</v>
      </c>
      <c r="C39" s="96">
        <v>12507</v>
      </c>
      <c r="D39" s="96">
        <v>12367</v>
      </c>
    </row>
    <row r="40" spans="1:4" ht="18" customHeight="1">
      <c r="A40" s="94" t="s">
        <v>237</v>
      </c>
      <c r="B40" s="95" t="s">
        <v>238</v>
      </c>
      <c r="C40" s="96">
        <v>22440</v>
      </c>
      <c r="D40" s="96">
        <v>25500</v>
      </c>
    </row>
    <row r="41" spans="1:4" ht="18" customHeight="1">
      <c r="A41" s="94" t="s">
        <v>239</v>
      </c>
      <c r="B41" s="95" t="s">
        <v>240</v>
      </c>
      <c r="C41" s="96"/>
      <c r="D41" s="96">
        <v>18806</v>
      </c>
    </row>
    <row r="42" spans="1:4" ht="18" customHeight="1">
      <c r="A42" s="94" t="s">
        <v>241</v>
      </c>
      <c r="B42" s="95" t="s">
        <v>242</v>
      </c>
      <c r="C42" s="96">
        <v>1457</v>
      </c>
      <c r="D42" s="96">
        <v>1457</v>
      </c>
    </row>
    <row r="43" spans="1:4" ht="18" customHeight="1">
      <c r="A43" s="94" t="s">
        <v>243</v>
      </c>
      <c r="B43" s="95" t="s">
        <v>244</v>
      </c>
      <c r="C43" s="96">
        <v>396836</v>
      </c>
      <c r="D43" s="96">
        <v>392761</v>
      </c>
    </row>
    <row r="44" spans="1:4" ht="13.5" thickBot="1">
      <c r="A44" s="60"/>
      <c r="B44" s="60"/>
      <c r="C44" s="114"/>
      <c r="D44" s="60"/>
    </row>
    <row r="45" spans="1:4" ht="18" customHeight="1" thickBot="1">
      <c r="A45" s="110" t="s">
        <v>245</v>
      </c>
      <c r="B45" s="111"/>
      <c r="C45" s="112">
        <f>SUM(C39:C44)</f>
        <v>433240</v>
      </c>
      <c r="D45" s="113">
        <f>SUM(D39:D44)</f>
        <v>450891</v>
      </c>
    </row>
    <row r="46" spans="1:4" ht="13.5" thickBot="1">
      <c r="A46" s="60"/>
      <c r="B46" s="60"/>
      <c r="C46" s="114"/>
      <c r="D46" s="60"/>
    </row>
    <row r="47" spans="1:4" ht="18" customHeight="1" thickBot="1">
      <c r="A47" s="110" t="s">
        <v>246</v>
      </c>
      <c r="B47" s="111"/>
      <c r="C47" s="115">
        <f>SUM(C37+C45)</f>
        <v>4860499</v>
      </c>
      <c r="D47" s="115">
        <f>SUM(D37+D45)</f>
        <v>4780260</v>
      </c>
    </row>
  </sheetData>
  <mergeCells count="7">
    <mergeCell ref="A37:B37"/>
    <mergeCell ref="A45:B45"/>
    <mergeCell ref="A47:B47"/>
    <mergeCell ref="A4:D4"/>
    <mergeCell ref="C7:D7"/>
    <mergeCell ref="A7:A8"/>
    <mergeCell ref="B7:B8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4.7109375" style="124" customWidth="1"/>
    <col min="2" max="2" width="6.00390625" style="124" customWidth="1"/>
    <col min="3" max="3" width="2.7109375" style="121" customWidth="1"/>
    <col min="4" max="4" width="2.57421875" style="121" customWidth="1"/>
    <col min="5" max="5" width="2.140625" style="121" customWidth="1"/>
    <col min="6" max="6" width="85.140625" style="119" customWidth="1"/>
    <col min="7" max="7" width="18.00390625" style="119" customWidth="1"/>
    <col min="8" max="8" width="11.28125" style="118" bestFit="1" customWidth="1"/>
    <col min="9" max="9" width="11.7109375" style="118" bestFit="1" customWidth="1"/>
    <col min="10" max="10" width="19.421875" style="118" customWidth="1"/>
    <col min="11" max="11" width="10.00390625" style="121" bestFit="1" customWidth="1"/>
    <col min="12" max="12" width="13.7109375" style="121" bestFit="1" customWidth="1"/>
    <col min="13" max="16384" width="9.140625" style="121" customWidth="1"/>
  </cols>
  <sheetData>
    <row r="1" spans="1:10" ht="21.75" customHeight="1">
      <c r="A1" s="116" t="s">
        <v>140</v>
      </c>
      <c r="B1" s="117"/>
      <c r="C1" s="118"/>
      <c r="D1" s="118"/>
      <c r="E1" s="118"/>
      <c r="J1" s="120" t="s">
        <v>247</v>
      </c>
    </row>
    <row r="2" spans="1:10" ht="15" customHeight="1">
      <c r="A2" s="116"/>
      <c r="B2" s="117"/>
      <c r="C2" s="118"/>
      <c r="D2" s="118"/>
      <c r="E2" s="118"/>
      <c r="J2" s="120"/>
    </row>
    <row r="3" spans="1:10" ht="20.25" customHeight="1">
      <c r="A3" s="116"/>
      <c r="B3" s="122" t="s">
        <v>248</v>
      </c>
      <c r="C3" s="122"/>
      <c r="D3" s="122"/>
      <c r="E3" s="122"/>
      <c r="F3" s="122"/>
      <c r="G3" s="122"/>
      <c r="H3" s="122"/>
      <c r="I3" s="122"/>
      <c r="J3" s="122"/>
    </row>
    <row r="4" spans="1:10" ht="20.25" customHeight="1">
      <c r="A4" s="123"/>
      <c r="B4" s="122"/>
      <c r="C4" s="122"/>
      <c r="D4" s="122"/>
      <c r="E4" s="122"/>
      <c r="F4" s="122"/>
      <c r="G4" s="122"/>
      <c r="H4" s="122"/>
      <c r="I4" s="122"/>
      <c r="J4" s="122"/>
    </row>
    <row r="5" ht="22.5" customHeight="1" thickBot="1"/>
    <row r="6" spans="1:10" s="132" customFormat="1" ht="71.25" customHeight="1" thickBot="1">
      <c r="A6" s="125" t="s">
        <v>249</v>
      </c>
      <c r="B6" s="126"/>
      <c r="C6" s="125" t="s">
        <v>184</v>
      </c>
      <c r="D6" s="127"/>
      <c r="E6" s="128"/>
      <c r="F6" s="129"/>
      <c r="G6" s="129" t="s">
        <v>250</v>
      </c>
      <c r="H6" s="130" t="s">
        <v>251</v>
      </c>
      <c r="I6" s="130" t="s">
        <v>252</v>
      </c>
      <c r="J6" s="131" t="s">
        <v>253</v>
      </c>
    </row>
    <row r="7" spans="1:10" s="136" customFormat="1" ht="15">
      <c r="A7" s="133"/>
      <c r="B7" s="134"/>
      <c r="C7" s="133"/>
      <c r="D7" s="134"/>
      <c r="E7" s="133"/>
      <c r="F7" s="133"/>
      <c r="G7" s="133"/>
      <c r="H7" s="135"/>
      <c r="I7" s="135"/>
      <c r="J7" s="135"/>
    </row>
    <row r="8" spans="1:10" s="145" customFormat="1" ht="18" customHeight="1">
      <c r="A8" s="137" t="s">
        <v>188</v>
      </c>
      <c r="B8" s="138"/>
      <c r="C8" s="139" t="s">
        <v>189</v>
      </c>
      <c r="D8" s="140"/>
      <c r="E8" s="140"/>
      <c r="F8" s="141"/>
      <c r="G8" s="142" t="s">
        <v>254</v>
      </c>
      <c r="H8" s="143">
        <v>1380</v>
      </c>
      <c r="I8" s="143">
        <v>55899</v>
      </c>
      <c r="J8" s="144">
        <f>H8*I8</f>
        <v>77140620</v>
      </c>
    </row>
    <row r="9" spans="1:7" s="145" customFormat="1" ht="18" customHeight="1">
      <c r="A9" s="146"/>
      <c r="B9" s="147"/>
      <c r="C9" s="148"/>
      <c r="D9" s="149"/>
      <c r="E9" s="148"/>
      <c r="F9" s="150"/>
      <c r="G9" s="142"/>
    </row>
    <row r="10" spans="1:7" s="145" customFormat="1" ht="18" customHeight="1">
      <c r="A10" s="137" t="s">
        <v>190</v>
      </c>
      <c r="B10" s="138"/>
      <c r="C10" s="139" t="s">
        <v>191</v>
      </c>
      <c r="D10" s="140"/>
      <c r="E10" s="140"/>
      <c r="F10" s="141"/>
      <c r="G10" s="142"/>
    </row>
    <row r="11" spans="1:10" s="157" customFormat="1" ht="18" customHeight="1">
      <c r="A11" s="151"/>
      <c r="B11" s="152" t="s">
        <v>255</v>
      </c>
      <c r="C11" s="153"/>
      <c r="D11" s="154" t="s">
        <v>256</v>
      </c>
      <c r="E11" s="153"/>
      <c r="F11" s="155"/>
      <c r="G11" s="142" t="s">
        <v>257</v>
      </c>
      <c r="H11" s="143">
        <v>3300000</v>
      </c>
      <c r="I11" s="143">
        <v>1</v>
      </c>
      <c r="J11" s="156">
        <f>H11*I11</f>
        <v>3300000</v>
      </c>
    </row>
    <row r="12" spans="1:10" s="157" customFormat="1" ht="18" customHeight="1">
      <c r="A12" s="151"/>
      <c r="B12" s="152" t="s">
        <v>258</v>
      </c>
      <c r="C12" s="153"/>
      <c r="D12" s="154" t="s">
        <v>259</v>
      </c>
      <c r="E12" s="153"/>
      <c r="F12" s="158"/>
      <c r="G12" s="142" t="s">
        <v>260</v>
      </c>
      <c r="H12" s="143">
        <v>513</v>
      </c>
      <c r="I12" s="143">
        <v>120116</v>
      </c>
      <c r="J12" s="143">
        <f>H12*I12</f>
        <v>61619508</v>
      </c>
    </row>
    <row r="13" spans="1:10" s="157" customFormat="1" ht="18" customHeight="1">
      <c r="A13" s="151"/>
      <c r="B13" s="152" t="s">
        <v>261</v>
      </c>
      <c r="C13" s="153"/>
      <c r="D13" s="154" t="s">
        <v>262</v>
      </c>
      <c r="E13" s="153"/>
      <c r="F13" s="155"/>
      <c r="G13" s="142" t="s">
        <v>263</v>
      </c>
      <c r="H13" s="143">
        <v>280</v>
      </c>
      <c r="I13" s="143">
        <v>83749</v>
      </c>
      <c r="J13" s="154">
        <f>H13*I13</f>
        <v>23449720</v>
      </c>
    </row>
    <row r="14" spans="1:10" s="157" customFormat="1" ht="18" customHeight="1">
      <c r="A14" s="151"/>
      <c r="B14" s="152" t="s">
        <v>264</v>
      </c>
      <c r="C14" s="153"/>
      <c r="D14" s="154" t="s">
        <v>265</v>
      </c>
      <c r="E14" s="153"/>
      <c r="F14" s="155"/>
      <c r="G14" s="142" t="s">
        <v>266</v>
      </c>
      <c r="H14" s="143">
        <v>76619</v>
      </c>
      <c r="I14" s="143">
        <v>0</v>
      </c>
      <c r="J14" s="143">
        <v>10661950</v>
      </c>
    </row>
    <row r="15" spans="1:10" s="157" customFormat="1" ht="18" customHeight="1">
      <c r="A15" s="151"/>
      <c r="B15" s="154"/>
      <c r="C15" s="153"/>
      <c r="D15" s="153"/>
      <c r="E15" s="159" t="s">
        <v>267</v>
      </c>
      <c r="F15" s="150"/>
      <c r="G15" s="142"/>
      <c r="H15" s="154"/>
      <c r="I15" s="154"/>
      <c r="J15" s="144">
        <f>SUM(J11:J14)</f>
        <v>99031178</v>
      </c>
    </row>
    <row r="16" spans="1:13" s="157" customFormat="1" ht="18" customHeight="1">
      <c r="A16" s="151"/>
      <c r="B16" s="154"/>
      <c r="C16" s="153"/>
      <c r="D16" s="153"/>
      <c r="E16" s="148"/>
      <c r="F16" s="150"/>
      <c r="G16" s="142"/>
      <c r="H16" s="154"/>
      <c r="I16" s="154"/>
      <c r="J16" s="160"/>
      <c r="K16" s="145"/>
      <c r="L16" s="145"/>
      <c r="M16" s="145"/>
    </row>
    <row r="17" spans="1:10" s="145" customFormat="1" ht="18" customHeight="1">
      <c r="A17" s="137" t="s">
        <v>192</v>
      </c>
      <c r="B17" s="138"/>
      <c r="C17" s="139" t="s">
        <v>268</v>
      </c>
      <c r="D17" s="140"/>
      <c r="E17" s="140"/>
      <c r="F17" s="141"/>
      <c r="G17" s="142" t="s">
        <v>269</v>
      </c>
      <c r="H17" s="143">
        <v>370000</v>
      </c>
      <c r="I17" s="143">
        <v>12</v>
      </c>
      <c r="J17" s="144">
        <f>H17*I17</f>
        <v>4440000</v>
      </c>
    </row>
    <row r="18" spans="1:7" s="145" customFormat="1" ht="18" customHeight="1">
      <c r="A18" s="146"/>
      <c r="B18" s="147"/>
      <c r="C18" s="148"/>
      <c r="D18" s="149"/>
      <c r="E18" s="148"/>
      <c r="F18" s="150"/>
      <c r="G18" s="142"/>
    </row>
    <row r="19" spans="1:10" s="145" customFormat="1" ht="18" customHeight="1">
      <c r="A19" s="137">
        <v>4</v>
      </c>
      <c r="B19" s="138"/>
      <c r="C19" s="139" t="s">
        <v>270</v>
      </c>
      <c r="D19" s="140"/>
      <c r="E19" s="140"/>
      <c r="F19" s="141"/>
      <c r="G19" s="142" t="s">
        <v>271</v>
      </c>
      <c r="H19" s="143">
        <v>3800</v>
      </c>
      <c r="I19" s="143">
        <v>158</v>
      </c>
      <c r="J19" s="144">
        <f>H19*I19</f>
        <v>600400</v>
      </c>
    </row>
    <row r="20" spans="1:7" s="145" customFormat="1" ht="18" customHeight="1">
      <c r="A20" s="146"/>
      <c r="B20" s="147"/>
      <c r="C20" s="148"/>
      <c r="D20" s="149"/>
      <c r="E20" s="148"/>
      <c r="F20" s="150"/>
      <c r="G20" s="142"/>
    </row>
    <row r="21" spans="1:10" s="145" customFormat="1" ht="18" customHeight="1">
      <c r="A21" s="137" t="s">
        <v>196</v>
      </c>
      <c r="B21" s="138"/>
      <c r="C21" s="139" t="s">
        <v>272</v>
      </c>
      <c r="D21" s="140"/>
      <c r="E21" s="140"/>
      <c r="F21" s="141"/>
      <c r="G21" s="142" t="s">
        <v>273</v>
      </c>
      <c r="H21" s="143">
        <v>2</v>
      </c>
      <c r="I21" s="143">
        <v>70000000</v>
      </c>
      <c r="J21" s="144">
        <f>H21*I21</f>
        <v>140000000</v>
      </c>
    </row>
    <row r="22" spans="1:10" s="145" customFormat="1" ht="18" customHeight="1">
      <c r="A22" s="146"/>
      <c r="B22" s="147"/>
      <c r="C22" s="148"/>
      <c r="D22" s="149"/>
      <c r="E22" s="148"/>
      <c r="F22" s="150"/>
      <c r="G22" s="142"/>
      <c r="H22" s="161"/>
      <c r="I22" s="160"/>
      <c r="J22" s="160"/>
    </row>
    <row r="23" spans="1:11" s="145" customFormat="1" ht="18" customHeight="1">
      <c r="A23" s="137" t="s">
        <v>197</v>
      </c>
      <c r="B23" s="138"/>
      <c r="C23" s="139" t="s">
        <v>274</v>
      </c>
      <c r="D23" s="140"/>
      <c r="E23" s="140"/>
      <c r="F23" s="141"/>
      <c r="G23" s="142" t="s">
        <v>275</v>
      </c>
      <c r="H23" s="143"/>
      <c r="I23" s="143"/>
      <c r="J23" s="144">
        <v>233993214</v>
      </c>
      <c r="K23" s="118"/>
    </row>
    <row r="24" spans="1:11" s="145" customFormat="1" ht="18" customHeight="1">
      <c r="A24" s="146"/>
      <c r="B24" s="147"/>
      <c r="C24" s="148"/>
      <c r="D24" s="149"/>
      <c r="E24" s="148"/>
      <c r="F24" s="150"/>
      <c r="G24" s="142"/>
      <c r="H24" s="160"/>
      <c r="I24" s="160"/>
      <c r="J24" s="160"/>
      <c r="K24" s="160"/>
    </row>
    <row r="25" spans="1:10" s="145" customFormat="1" ht="18" customHeight="1">
      <c r="A25" s="137" t="s">
        <v>199</v>
      </c>
      <c r="B25" s="138"/>
      <c r="C25" s="139" t="s">
        <v>276</v>
      </c>
      <c r="D25" s="140"/>
      <c r="E25" s="140"/>
      <c r="F25" s="141"/>
      <c r="G25" s="142" t="s">
        <v>277</v>
      </c>
      <c r="H25" s="143"/>
      <c r="I25" s="143"/>
      <c r="J25" s="144">
        <v>69357350</v>
      </c>
    </row>
    <row r="26" spans="1:7" s="145" customFormat="1" ht="18" customHeight="1">
      <c r="A26" s="146"/>
      <c r="B26" s="147"/>
      <c r="C26" s="148"/>
      <c r="D26" s="149"/>
      <c r="E26" s="148"/>
      <c r="F26" s="150"/>
      <c r="G26" s="142"/>
    </row>
    <row r="27" spans="1:7" s="145" customFormat="1" ht="18" customHeight="1">
      <c r="A27" s="137" t="s">
        <v>201</v>
      </c>
      <c r="B27" s="138"/>
      <c r="C27" s="139" t="s">
        <v>204</v>
      </c>
      <c r="D27" s="140"/>
      <c r="E27" s="140"/>
      <c r="F27" s="141"/>
      <c r="G27" s="142"/>
    </row>
    <row r="28" spans="1:10" s="145" customFormat="1" ht="18" customHeight="1">
      <c r="A28" s="146"/>
      <c r="B28" s="152" t="s">
        <v>278</v>
      </c>
      <c r="C28" s="148"/>
      <c r="D28" s="154" t="s">
        <v>279</v>
      </c>
      <c r="E28" s="148"/>
      <c r="F28" s="150"/>
      <c r="G28" s="142" t="s">
        <v>280</v>
      </c>
      <c r="H28" s="143">
        <v>12</v>
      </c>
      <c r="I28" s="156">
        <v>55899</v>
      </c>
      <c r="J28" s="156">
        <v>44160210</v>
      </c>
    </row>
    <row r="29" spans="1:10" s="157" customFormat="1" ht="18" customHeight="1">
      <c r="A29" s="151"/>
      <c r="B29" s="152" t="s">
        <v>281</v>
      </c>
      <c r="C29" s="153"/>
      <c r="D29" s="154" t="s">
        <v>282</v>
      </c>
      <c r="E29" s="153"/>
      <c r="F29" s="153"/>
      <c r="G29" s="142" t="s">
        <v>283</v>
      </c>
      <c r="H29" s="143">
        <v>2340000</v>
      </c>
      <c r="I29" s="154">
        <v>12</v>
      </c>
      <c r="J29" s="156">
        <v>2340000</v>
      </c>
    </row>
    <row r="30" spans="1:10" s="157" customFormat="1" ht="18" customHeight="1">
      <c r="A30" s="151"/>
      <c r="B30" s="152" t="s">
        <v>284</v>
      </c>
      <c r="C30" s="153"/>
      <c r="D30" s="154" t="s">
        <v>285</v>
      </c>
      <c r="E30" s="153"/>
      <c r="F30" s="155"/>
      <c r="G30" s="142" t="s">
        <v>286</v>
      </c>
      <c r="H30" s="143">
        <v>81200</v>
      </c>
      <c r="I30" s="143">
        <v>695</v>
      </c>
      <c r="J30" s="156">
        <f>H30*I30</f>
        <v>56434000</v>
      </c>
    </row>
    <row r="31" spans="1:10" s="157" customFormat="1" ht="18" customHeight="1">
      <c r="A31" s="151"/>
      <c r="B31" s="152" t="s">
        <v>287</v>
      </c>
      <c r="C31" s="153"/>
      <c r="D31" s="154" t="s">
        <v>288</v>
      </c>
      <c r="E31" s="153"/>
      <c r="F31" s="155"/>
      <c r="G31" s="142" t="s">
        <v>289</v>
      </c>
      <c r="H31" s="143">
        <v>111500</v>
      </c>
      <c r="I31" s="143">
        <v>80</v>
      </c>
      <c r="J31" s="156">
        <f>H31*I31</f>
        <v>8920000</v>
      </c>
    </row>
    <row r="32" spans="1:10" s="157" customFormat="1" ht="18" customHeight="1">
      <c r="A32" s="151"/>
      <c r="B32" s="152" t="s">
        <v>290</v>
      </c>
      <c r="C32" s="153"/>
      <c r="D32" s="154" t="s">
        <v>291</v>
      </c>
      <c r="E32" s="153"/>
      <c r="F32" s="155"/>
      <c r="G32" s="142" t="s">
        <v>292</v>
      </c>
      <c r="H32" s="143">
        <v>40000</v>
      </c>
      <c r="I32" s="143">
        <v>40</v>
      </c>
      <c r="J32" s="156">
        <f>H32*I32</f>
        <v>1600000</v>
      </c>
    </row>
    <row r="33" spans="1:10" s="157" customFormat="1" ht="18" customHeight="1">
      <c r="A33" s="151"/>
      <c r="B33" s="152" t="s">
        <v>293</v>
      </c>
      <c r="C33" s="153"/>
      <c r="D33" s="154" t="s">
        <v>291</v>
      </c>
      <c r="E33" s="153"/>
      <c r="F33" s="155"/>
      <c r="G33" s="142" t="s">
        <v>294</v>
      </c>
      <c r="H33" s="143">
        <v>20000</v>
      </c>
      <c r="I33" s="143">
        <v>44</v>
      </c>
      <c r="J33" s="156">
        <f>H33*I33</f>
        <v>880000</v>
      </c>
    </row>
    <row r="34" spans="1:12" s="157" customFormat="1" ht="18" customHeight="1">
      <c r="A34" s="151"/>
      <c r="B34" s="152" t="s">
        <v>295</v>
      </c>
      <c r="C34" s="153"/>
      <c r="D34" s="154" t="s">
        <v>296</v>
      </c>
      <c r="E34" s="153"/>
      <c r="F34" s="155"/>
      <c r="G34" s="142" t="s">
        <v>297</v>
      </c>
      <c r="H34" s="143">
        <v>8000000</v>
      </c>
      <c r="I34" s="143">
        <v>12</v>
      </c>
      <c r="J34" s="156">
        <v>8000000</v>
      </c>
      <c r="L34" s="143"/>
    </row>
    <row r="35" spans="1:10" s="157" customFormat="1" ht="18" customHeight="1">
      <c r="A35" s="151"/>
      <c r="B35" s="152" t="s">
        <v>298</v>
      </c>
      <c r="C35" s="153"/>
      <c r="D35" s="154" t="s">
        <v>299</v>
      </c>
      <c r="E35" s="153"/>
      <c r="F35" s="155"/>
      <c r="G35" s="142" t="s">
        <v>300</v>
      </c>
      <c r="H35" s="143">
        <v>5000000</v>
      </c>
      <c r="I35" s="143">
        <v>1</v>
      </c>
      <c r="J35" s="156">
        <f>H35*I35</f>
        <v>5000000</v>
      </c>
    </row>
    <row r="36" spans="1:10" s="157" customFormat="1" ht="18" customHeight="1">
      <c r="A36" s="151"/>
      <c r="B36" s="152" t="s">
        <v>301</v>
      </c>
      <c r="C36" s="153"/>
      <c r="D36" s="154" t="s">
        <v>302</v>
      </c>
      <c r="E36" s="153"/>
      <c r="F36" s="155"/>
      <c r="G36" s="142" t="s">
        <v>303</v>
      </c>
      <c r="H36" s="143">
        <v>150000</v>
      </c>
      <c r="I36" s="143">
        <v>121</v>
      </c>
      <c r="J36" s="156">
        <f>H36*I36</f>
        <v>18150000</v>
      </c>
    </row>
    <row r="37" spans="1:10" s="157" customFormat="1" ht="18" customHeight="1">
      <c r="A37" s="151"/>
      <c r="B37" s="152" t="s">
        <v>304</v>
      </c>
      <c r="C37" s="153"/>
      <c r="D37" s="154" t="s">
        <v>305</v>
      </c>
      <c r="E37" s="153"/>
      <c r="F37" s="155"/>
      <c r="G37" s="142" t="s">
        <v>306</v>
      </c>
      <c r="H37" s="143">
        <v>220000</v>
      </c>
      <c r="I37" s="143">
        <v>12</v>
      </c>
      <c r="J37" s="156">
        <f>H37*I37</f>
        <v>2640000</v>
      </c>
    </row>
    <row r="38" spans="1:10" s="157" customFormat="1" ht="18" customHeight="1">
      <c r="A38" s="151"/>
      <c r="B38" s="152" t="s">
        <v>307</v>
      </c>
      <c r="C38" s="153"/>
      <c r="D38" s="154" t="s">
        <v>308</v>
      </c>
      <c r="E38" s="153"/>
      <c r="F38" s="153"/>
      <c r="G38" s="142" t="s">
        <v>309</v>
      </c>
      <c r="H38" s="143">
        <v>465100</v>
      </c>
      <c r="I38" s="143">
        <v>30</v>
      </c>
      <c r="J38" s="156">
        <f>H38*I38</f>
        <v>13953000</v>
      </c>
    </row>
    <row r="39" spans="1:10" s="157" customFormat="1" ht="18" customHeight="1">
      <c r="A39" s="151"/>
      <c r="B39" s="154"/>
      <c r="C39" s="153"/>
      <c r="D39" s="153"/>
      <c r="E39" s="159" t="s">
        <v>310</v>
      </c>
      <c r="F39" s="155"/>
      <c r="G39" s="142"/>
      <c r="H39" s="154"/>
      <c r="I39" s="154"/>
      <c r="J39" s="144">
        <f>SUM(J28:J38)</f>
        <v>162077210</v>
      </c>
    </row>
    <row r="40" spans="1:10" s="157" customFormat="1" ht="18" customHeight="1">
      <c r="A40" s="151"/>
      <c r="B40" s="154"/>
      <c r="C40" s="153"/>
      <c r="D40" s="153"/>
      <c r="E40" s="148"/>
      <c r="F40" s="155"/>
      <c r="G40" s="142"/>
      <c r="H40" s="154"/>
      <c r="I40" s="154"/>
      <c r="J40" s="160"/>
    </row>
    <row r="41" spans="1:10" s="145" customFormat="1" ht="18" customHeight="1">
      <c r="A41" s="137" t="s">
        <v>203</v>
      </c>
      <c r="B41" s="138"/>
      <c r="C41" s="139" t="s">
        <v>311</v>
      </c>
      <c r="D41" s="140"/>
      <c r="E41" s="140"/>
      <c r="F41" s="141"/>
      <c r="G41" s="142"/>
      <c r="H41" s="162"/>
      <c r="I41" s="162"/>
      <c r="J41" s="160"/>
    </row>
    <row r="42" spans="1:10" s="145" customFormat="1" ht="18" customHeight="1">
      <c r="A42" s="146"/>
      <c r="B42" s="163" t="s">
        <v>312</v>
      </c>
      <c r="C42" s="148"/>
      <c r="D42" s="163" t="s">
        <v>313</v>
      </c>
      <c r="E42" s="148"/>
      <c r="F42" s="150"/>
      <c r="G42" s="142" t="s">
        <v>314</v>
      </c>
      <c r="H42" s="143">
        <v>800000</v>
      </c>
      <c r="I42" s="143">
        <v>2</v>
      </c>
      <c r="J42" s="143">
        <f>H42*I42</f>
        <v>1600000</v>
      </c>
    </row>
    <row r="43" spans="1:10" s="145" customFormat="1" ht="18" customHeight="1">
      <c r="A43" s="161"/>
      <c r="B43" s="163" t="s">
        <v>315</v>
      </c>
      <c r="C43" s="164"/>
      <c r="D43" s="163" t="s">
        <v>316</v>
      </c>
      <c r="E43" s="164"/>
      <c r="F43" s="140"/>
      <c r="G43" s="142" t="s">
        <v>317</v>
      </c>
      <c r="H43" s="143">
        <v>700000</v>
      </c>
      <c r="I43" s="143">
        <v>58</v>
      </c>
      <c r="J43" s="143">
        <f>H43*I43</f>
        <v>40600000</v>
      </c>
    </row>
    <row r="44" spans="1:10" s="145" customFormat="1" ht="18" customHeight="1">
      <c r="A44" s="161"/>
      <c r="B44" s="163" t="s">
        <v>318</v>
      </c>
      <c r="C44" s="164"/>
      <c r="D44" s="163" t="s">
        <v>319</v>
      </c>
      <c r="E44" s="164"/>
      <c r="F44" s="140"/>
      <c r="G44" s="142" t="s">
        <v>320</v>
      </c>
      <c r="H44" s="143">
        <v>560000</v>
      </c>
      <c r="I44" s="143">
        <v>16</v>
      </c>
      <c r="J44" s="143">
        <f>H44*I44</f>
        <v>8960000</v>
      </c>
    </row>
    <row r="45" spans="1:10" s="145" customFormat="1" ht="18" customHeight="1">
      <c r="A45" s="161"/>
      <c r="B45" s="153"/>
      <c r="C45" s="148"/>
      <c r="D45" s="153"/>
      <c r="E45" s="159" t="s">
        <v>311</v>
      </c>
      <c r="F45" s="149"/>
      <c r="G45" s="142"/>
      <c r="H45" s="150"/>
      <c r="I45" s="154"/>
      <c r="J45" s="144">
        <f>SUM(J42:J44)</f>
        <v>51160000</v>
      </c>
    </row>
    <row r="46" spans="1:10" s="145" customFormat="1" ht="18" customHeight="1">
      <c r="A46" s="161"/>
      <c r="B46" s="153"/>
      <c r="C46" s="148"/>
      <c r="D46" s="153"/>
      <c r="E46" s="148"/>
      <c r="F46" s="149"/>
      <c r="G46" s="142"/>
      <c r="H46" s="150"/>
      <c r="J46" s="165"/>
    </row>
    <row r="47" spans="1:10" s="145" customFormat="1" ht="18" customHeight="1">
      <c r="A47" s="137" t="s">
        <v>205</v>
      </c>
      <c r="B47" s="138"/>
      <c r="C47" s="139" t="s">
        <v>321</v>
      </c>
      <c r="D47" s="140"/>
      <c r="E47" s="140"/>
      <c r="F47" s="141"/>
      <c r="G47" s="142" t="s">
        <v>322</v>
      </c>
      <c r="H47" s="143">
        <v>525000</v>
      </c>
      <c r="I47" s="143">
        <v>44</v>
      </c>
      <c r="J47" s="144">
        <f>H47*I47</f>
        <v>23100000</v>
      </c>
    </row>
    <row r="48" spans="1:10" s="145" customFormat="1" ht="18" customHeight="1">
      <c r="A48" s="146"/>
      <c r="B48" s="147"/>
      <c r="C48" s="148"/>
      <c r="D48" s="149"/>
      <c r="E48" s="148"/>
      <c r="F48" s="150"/>
      <c r="G48" s="142"/>
      <c r="H48" s="162"/>
      <c r="I48" s="162"/>
      <c r="J48" s="160"/>
    </row>
    <row r="49" spans="1:10" s="145" customFormat="1" ht="18" customHeight="1">
      <c r="A49" s="137" t="s">
        <v>207</v>
      </c>
      <c r="B49" s="138"/>
      <c r="C49" s="139" t="s">
        <v>210</v>
      </c>
      <c r="D49" s="140"/>
      <c r="E49" s="140"/>
      <c r="F49" s="141"/>
      <c r="G49" s="142"/>
      <c r="H49" s="162"/>
      <c r="I49" s="162"/>
      <c r="J49" s="160"/>
    </row>
    <row r="50" spans="1:10" s="145" customFormat="1" ht="18" customHeight="1">
      <c r="A50" s="161"/>
      <c r="B50" s="166" t="s">
        <v>323</v>
      </c>
      <c r="C50" s="148"/>
      <c r="D50" s="154" t="s">
        <v>324</v>
      </c>
      <c r="E50" s="167"/>
      <c r="F50" s="168"/>
      <c r="G50" s="169" t="s">
        <v>325</v>
      </c>
      <c r="H50" s="143">
        <v>547000</v>
      </c>
      <c r="I50" s="143">
        <v>122</v>
      </c>
      <c r="J50" s="143">
        <f>H50*I50</f>
        <v>66734000</v>
      </c>
    </row>
    <row r="51" spans="1:10" s="145" customFormat="1" ht="18" customHeight="1">
      <c r="A51" s="146"/>
      <c r="B51" s="163" t="s">
        <v>326</v>
      </c>
      <c r="C51" s="148"/>
      <c r="D51" s="154" t="s">
        <v>327</v>
      </c>
      <c r="E51" s="154"/>
      <c r="F51" s="168"/>
      <c r="G51" s="169" t="s">
        <v>328</v>
      </c>
      <c r="H51" s="143">
        <v>50000</v>
      </c>
      <c r="I51" s="143">
        <v>7</v>
      </c>
      <c r="J51" s="143">
        <f>H51*I51</f>
        <v>350000</v>
      </c>
    </row>
    <row r="52" spans="1:10" s="145" customFormat="1" ht="18" customHeight="1">
      <c r="A52" s="146"/>
      <c r="B52" s="147"/>
      <c r="C52" s="148"/>
      <c r="D52" s="168"/>
      <c r="E52" s="159" t="s">
        <v>210</v>
      </c>
      <c r="F52" s="168"/>
      <c r="G52" s="169"/>
      <c r="H52" s="162"/>
      <c r="I52" s="162"/>
      <c r="J52" s="144">
        <f>SUM(J50:J51)</f>
        <v>67084000</v>
      </c>
    </row>
    <row r="53" spans="1:10" s="145" customFormat="1" ht="18" customHeight="1">
      <c r="A53" s="146"/>
      <c r="B53" s="147"/>
      <c r="C53" s="148"/>
      <c r="D53" s="168"/>
      <c r="E53" s="148"/>
      <c r="F53" s="168"/>
      <c r="G53" s="169"/>
      <c r="H53" s="162"/>
      <c r="I53" s="162"/>
      <c r="J53" s="160"/>
    </row>
    <row r="54" spans="1:10" s="145" customFormat="1" ht="18" customHeight="1">
      <c r="A54" s="146"/>
      <c r="B54" s="147"/>
      <c r="C54" s="148"/>
      <c r="D54" s="168"/>
      <c r="E54" s="167"/>
      <c r="F54" s="168"/>
      <c r="G54" s="169"/>
      <c r="H54" s="154"/>
      <c r="I54" s="154"/>
      <c r="J54" s="154"/>
    </row>
    <row r="55" spans="1:10" s="145" customFormat="1" ht="18" customHeight="1">
      <c r="A55" s="137" t="s">
        <v>209</v>
      </c>
      <c r="B55" s="138"/>
      <c r="C55" s="139" t="s">
        <v>226</v>
      </c>
      <c r="D55" s="140"/>
      <c r="E55" s="140"/>
      <c r="F55" s="141"/>
      <c r="G55" s="142"/>
      <c r="H55" s="162"/>
      <c r="I55" s="162"/>
      <c r="J55" s="160"/>
    </row>
    <row r="56" spans="1:10" s="145" customFormat="1" ht="18" customHeight="1">
      <c r="A56" s="146"/>
      <c r="B56" s="170" t="s">
        <v>329</v>
      </c>
      <c r="C56" s="148"/>
      <c r="D56" s="154" t="s">
        <v>330</v>
      </c>
      <c r="E56" s="148"/>
      <c r="F56" s="150"/>
      <c r="G56" s="169" t="s">
        <v>331</v>
      </c>
      <c r="H56" s="143">
        <v>199000</v>
      </c>
      <c r="I56" s="143">
        <v>1227</v>
      </c>
      <c r="J56" s="143">
        <v>244239333</v>
      </c>
    </row>
    <row r="57" spans="1:10" s="118" customFormat="1" ht="18" customHeight="1">
      <c r="A57" s="151"/>
      <c r="B57" s="170" t="s">
        <v>332</v>
      </c>
      <c r="C57" s="149"/>
      <c r="D57" s="154" t="s">
        <v>333</v>
      </c>
      <c r="E57" s="154"/>
      <c r="F57" s="171"/>
      <c r="G57" s="142" t="s">
        <v>334</v>
      </c>
      <c r="H57" s="143">
        <v>204000</v>
      </c>
      <c r="I57" s="143">
        <v>1053</v>
      </c>
      <c r="J57" s="143">
        <v>214880000</v>
      </c>
    </row>
    <row r="58" spans="1:10" s="118" customFormat="1" ht="15">
      <c r="A58" s="151"/>
      <c r="B58" s="170" t="s">
        <v>335</v>
      </c>
      <c r="C58" s="149"/>
      <c r="D58" s="154" t="s">
        <v>336</v>
      </c>
      <c r="E58" s="154"/>
      <c r="F58" s="171"/>
      <c r="G58" s="142" t="s">
        <v>337</v>
      </c>
      <c r="H58" s="143">
        <v>212000</v>
      </c>
      <c r="I58" s="143">
        <v>1188</v>
      </c>
      <c r="J58" s="143">
        <v>251856000</v>
      </c>
    </row>
    <row r="59" spans="1:10" s="118" customFormat="1" ht="18" customHeight="1">
      <c r="A59" s="151"/>
      <c r="B59" s="170" t="s">
        <v>338</v>
      </c>
      <c r="C59" s="149"/>
      <c r="D59" s="154" t="s">
        <v>339</v>
      </c>
      <c r="E59" s="147"/>
      <c r="F59" s="155"/>
      <c r="G59" s="142" t="s">
        <v>340</v>
      </c>
      <c r="H59" s="143">
        <v>262000</v>
      </c>
      <c r="I59" s="143">
        <v>2694</v>
      </c>
      <c r="J59" s="143">
        <v>705828000</v>
      </c>
    </row>
    <row r="60" spans="1:10" s="118" customFormat="1" ht="18" customHeight="1">
      <c r="A60" s="151"/>
      <c r="B60" s="170" t="s">
        <v>341</v>
      </c>
      <c r="C60" s="149"/>
      <c r="D60" s="154" t="s">
        <v>342</v>
      </c>
      <c r="E60" s="147"/>
      <c r="F60" s="155"/>
      <c r="G60" s="142" t="s">
        <v>343</v>
      </c>
      <c r="H60" s="143">
        <v>524000</v>
      </c>
      <c r="I60" s="143">
        <v>106</v>
      </c>
      <c r="J60" s="143">
        <v>55544000</v>
      </c>
    </row>
    <row r="61" spans="1:10" s="118" customFormat="1" ht="18" customHeight="1">
      <c r="A61" s="151"/>
      <c r="B61" s="170" t="s">
        <v>344</v>
      </c>
      <c r="C61" s="149"/>
      <c r="D61" s="154" t="s">
        <v>345</v>
      </c>
      <c r="E61" s="154"/>
      <c r="F61" s="171"/>
      <c r="G61" s="142" t="s">
        <v>346</v>
      </c>
      <c r="H61" s="143">
        <v>210000</v>
      </c>
      <c r="I61" s="143">
        <v>839</v>
      </c>
      <c r="J61" s="143">
        <v>176260000</v>
      </c>
    </row>
    <row r="62" spans="1:10" s="118" customFormat="1" ht="18" customHeight="1">
      <c r="A62" s="151"/>
      <c r="B62" s="152" t="s">
        <v>347</v>
      </c>
      <c r="C62" s="149"/>
      <c r="D62" s="154" t="s">
        <v>348</v>
      </c>
      <c r="E62" s="154"/>
      <c r="F62" s="171"/>
      <c r="G62" s="142" t="s">
        <v>349</v>
      </c>
      <c r="H62" s="143">
        <v>2550000</v>
      </c>
      <c r="I62" s="143">
        <v>946</v>
      </c>
      <c r="J62" s="143">
        <v>803845000</v>
      </c>
    </row>
    <row r="63" spans="1:10" s="118" customFormat="1" ht="18" customHeight="1">
      <c r="A63" s="151"/>
      <c r="B63" s="152"/>
      <c r="C63" s="149"/>
      <c r="D63" s="154"/>
      <c r="E63" s="159" t="s">
        <v>226</v>
      </c>
      <c r="F63" s="171"/>
      <c r="G63" s="142"/>
      <c r="H63" s="143"/>
      <c r="I63" s="143"/>
      <c r="J63" s="144">
        <f>SUM(J56:J62)</f>
        <v>2452452333</v>
      </c>
    </row>
    <row r="64" spans="1:10" s="118" customFormat="1" ht="18" customHeight="1">
      <c r="A64" s="151"/>
      <c r="B64" s="152"/>
      <c r="C64" s="149"/>
      <c r="D64" s="152"/>
      <c r="E64" s="148"/>
      <c r="F64" s="171"/>
      <c r="G64" s="142"/>
      <c r="H64" s="143"/>
      <c r="I64" s="143"/>
      <c r="J64" s="143"/>
    </row>
    <row r="65" spans="1:10" s="118" customFormat="1" ht="18" customHeight="1">
      <c r="A65" s="137" t="s">
        <v>211</v>
      </c>
      <c r="B65" s="138"/>
      <c r="C65" s="139" t="s">
        <v>228</v>
      </c>
      <c r="D65" s="140"/>
      <c r="E65" s="140"/>
      <c r="F65" s="141"/>
      <c r="G65" s="142"/>
      <c r="H65" s="143"/>
      <c r="I65" s="143"/>
      <c r="J65" s="143"/>
    </row>
    <row r="66" spans="1:10" s="118" customFormat="1" ht="18" customHeight="1">
      <c r="A66" s="151"/>
      <c r="B66" s="163" t="s">
        <v>350</v>
      </c>
      <c r="C66" s="149"/>
      <c r="D66" s="154" t="s">
        <v>351</v>
      </c>
      <c r="E66" s="154"/>
      <c r="F66" s="171"/>
      <c r="G66" s="142" t="s">
        <v>352</v>
      </c>
      <c r="H66" s="143">
        <v>112000</v>
      </c>
      <c r="I66" s="143">
        <v>194</v>
      </c>
      <c r="J66" s="143">
        <v>21765333</v>
      </c>
    </row>
    <row r="67" spans="1:10" s="118" customFormat="1" ht="18" customHeight="1">
      <c r="A67" s="151"/>
      <c r="B67" s="163" t="s">
        <v>353</v>
      </c>
      <c r="C67" s="149"/>
      <c r="D67" s="154" t="s">
        <v>354</v>
      </c>
      <c r="E67" s="154"/>
      <c r="F67" s="171"/>
      <c r="G67" s="142" t="s">
        <v>355</v>
      </c>
      <c r="H67" s="143">
        <v>156800</v>
      </c>
      <c r="I67" s="143">
        <v>326</v>
      </c>
      <c r="J67" s="143">
        <v>51064533</v>
      </c>
    </row>
    <row r="68" spans="1:10" s="118" customFormat="1" ht="18" customHeight="1">
      <c r="A68" s="151"/>
      <c r="B68" s="163" t="s">
        <v>356</v>
      </c>
      <c r="C68" s="149"/>
      <c r="D68" s="154" t="s">
        <v>357</v>
      </c>
      <c r="E68" s="154"/>
      <c r="F68" s="171"/>
      <c r="G68" s="142" t="s">
        <v>358</v>
      </c>
      <c r="H68" s="143">
        <v>67200</v>
      </c>
      <c r="I68" s="143">
        <v>275</v>
      </c>
      <c r="J68" s="143">
        <v>18480000</v>
      </c>
    </row>
    <row r="69" spans="1:10" s="118" customFormat="1" ht="18" customHeight="1">
      <c r="A69" s="151"/>
      <c r="B69" s="163" t="s">
        <v>359</v>
      </c>
      <c r="C69" s="149"/>
      <c r="D69" s="172" t="s">
        <v>360</v>
      </c>
      <c r="E69" s="173"/>
      <c r="F69" s="173"/>
      <c r="G69" s="142" t="s">
        <v>361</v>
      </c>
      <c r="H69" s="143">
        <v>22400</v>
      </c>
      <c r="I69" s="143">
        <v>244</v>
      </c>
      <c r="J69" s="143">
        <v>5465600</v>
      </c>
    </row>
    <row r="70" spans="1:10" s="176" customFormat="1" ht="18" customHeight="1">
      <c r="A70" s="146"/>
      <c r="B70" s="152" t="s">
        <v>362</v>
      </c>
      <c r="C70" s="162"/>
      <c r="D70" s="166" t="s">
        <v>363</v>
      </c>
      <c r="E70" s="162"/>
      <c r="F70" s="174"/>
      <c r="G70" s="142" t="s">
        <v>364</v>
      </c>
      <c r="H70" s="175">
        <v>105000</v>
      </c>
      <c r="I70" s="154">
        <v>455</v>
      </c>
      <c r="J70" s="175">
        <v>47775000</v>
      </c>
    </row>
    <row r="71" spans="1:10" s="176" customFormat="1" ht="18" customHeight="1">
      <c r="A71" s="146"/>
      <c r="B71" s="152" t="s">
        <v>365</v>
      </c>
      <c r="C71" s="162"/>
      <c r="D71" s="166" t="s">
        <v>366</v>
      </c>
      <c r="E71" s="162"/>
      <c r="F71" s="174"/>
      <c r="G71" s="142" t="s">
        <v>367</v>
      </c>
      <c r="H71" s="175">
        <v>50000</v>
      </c>
      <c r="I71" s="154">
        <v>7</v>
      </c>
      <c r="J71" s="175">
        <v>325000</v>
      </c>
    </row>
    <row r="72" spans="1:10" s="176" customFormat="1" ht="18" customHeight="1">
      <c r="A72" s="146"/>
      <c r="B72" s="152" t="s">
        <v>368</v>
      </c>
      <c r="C72" s="162"/>
      <c r="D72" s="166" t="s">
        <v>366</v>
      </c>
      <c r="E72" s="162"/>
      <c r="F72" s="174"/>
      <c r="G72" s="142" t="s">
        <v>367</v>
      </c>
      <c r="H72" s="175">
        <v>40000</v>
      </c>
      <c r="I72" s="154">
        <v>4</v>
      </c>
      <c r="J72" s="175">
        <v>160000</v>
      </c>
    </row>
    <row r="73" spans="1:10" s="118" customFormat="1" ht="15">
      <c r="A73" s="151"/>
      <c r="B73" s="152" t="s">
        <v>369</v>
      </c>
      <c r="C73" s="149"/>
      <c r="D73" s="154" t="s">
        <v>370</v>
      </c>
      <c r="E73" s="147"/>
      <c r="F73" s="152"/>
      <c r="G73" s="142" t="s">
        <v>371</v>
      </c>
      <c r="H73" s="175">
        <v>318000</v>
      </c>
      <c r="I73" s="154">
        <v>794</v>
      </c>
      <c r="J73" s="175">
        <v>252386000</v>
      </c>
    </row>
    <row r="74" spans="1:10" s="118" customFormat="1" ht="18" customHeight="1">
      <c r="A74" s="151"/>
      <c r="B74" s="152" t="s">
        <v>372</v>
      </c>
      <c r="C74" s="149"/>
      <c r="D74" s="154" t="s">
        <v>373</v>
      </c>
      <c r="E74" s="147"/>
      <c r="F74" s="152"/>
      <c r="G74" s="142" t="s">
        <v>374</v>
      </c>
      <c r="H74" s="175">
        <v>730000</v>
      </c>
      <c r="I74" s="154">
        <v>162</v>
      </c>
      <c r="J74" s="175">
        <v>118016667</v>
      </c>
    </row>
    <row r="75" spans="1:10" s="118" customFormat="1" ht="18" customHeight="1">
      <c r="A75" s="151"/>
      <c r="B75" s="118" t="s">
        <v>375</v>
      </c>
      <c r="C75" s="149"/>
      <c r="D75" s="154" t="s">
        <v>446</v>
      </c>
      <c r="E75" s="177"/>
      <c r="F75" s="177"/>
      <c r="G75" s="142" t="s">
        <v>376</v>
      </c>
      <c r="H75" s="143">
        <v>464000</v>
      </c>
      <c r="I75" s="143">
        <v>2</v>
      </c>
      <c r="J75" s="143">
        <v>928000</v>
      </c>
    </row>
    <row r="76" spans="1:10" s="118" customFormat="1" ht="18" customHeight="1">
      <c r="A76" s="151"/>
      <c r="B76" s="118" t="s">
        <v>377</v>
      </c>
      <c r="C76" s="149"/>
      <c r="D76" s="154" t="s">
        <v>447</v>
      </c>
      <c r="E76" s="177"/>
      <c r="F76" s="177"/>
      <c r="G76" s="142" t="s">
        <v>378</v>
      </c>
      <c r="H76" s="143">
        <v>603200</v>
      </c>
      <c r="I76" s="143">
        <v>11</v>
      </c>
      <c r="J76" s="143">
        <v>6836267</v>
      </c>
    </row>
    <row r="77" spans="1:10" s="118" customFormat="1" ht="18" customHeight="1">
      <c r="A77" s="151"/>
      <c r="B77" s="163" t="s">
        <v>379</v>
      </c>
      <c r="C77" s="149"/>
      <c r="D77" s="154" t="s">
        <v>447</v>
      </c>
      <c r="E77" s="147"/>
      <c r="F77" s="155"/>
      <c r="G77" s="142" t="s">
        <v>380</v>
      </c>
      <c r="H77" s="143">
        <v>417600</v>
      </c>
      <c r="I77" s="143">
        <v>100</v>
      </c>
      <c r="J77" s="143">
        <v>41760000</v>
      </c>
    </row>
    <row r="78" spans="1:10" s="118" customFormat="1" ht="18" customHeight="1">
      <c r="A78" s="151"/>
      <c r="B78" s="163" t="s">
        <v>381</v>
      </c>
      <c r="C78" s="149"/>
      <c r="D78" s="154" t="s">
        <v>446</v>
      </c>
      <c r="E78" s="147"/>
      <c r="F78" s="155"/>
      <c r="G78" s="142" t="s">
        <v>382</v>
      </c>
      <c r="H78" s="143">
        <v>371200</v>
      </c>
      <c r="I78" s="143">
        <v>67</v>
      </c>
      <c r="J78" s="143">
        <v>24994133</v>
      </c>
    </row>
    <row r="79" spans="1:10" s="118" customFormat="1" ht="18" customHeight="1">
      <c r="A79" s="151"/>
      <c r="B79" s="152" t="s">
        <v>383</v>
      </c>
      <c r="C79" s="149"/>
      <c r="D79" s="154" t="s">
        <v>448</v>
      </c>
      <c r="E79" s="147"/>
      <c r="F79" s="155"/>
      <c r="G79" s="142" t="s">
        <v>384</v>
      </c>
      <c r="H79" s="143">
        <v>384000</v>
      </c>
      <c r="I79" s="143">
        <v>4</v>
      </c>
      <c r="J79" s="143">
        <v>1536000</v>
      </c>
    </row>
    <row r="80" spans="1:10" s="118" customFormat="1" ht="18" customHeight="1">
      <c r="A80" s="151"/>
      <c r="B80" s="152" t="s">
        <v>385</v>
      </c>
      <c r="C80" s="149"/>
      <c r="D80" s="154" t="s">
        <v>449</v>
      </c>
      <c r="E80" s="147"/>
      <c r="F80" s="155"/>
      <c r="G80" s="142" t="s">
        <v>386</v>
      </c>
      <c r="H80" s="143">
        <v>192000</v>
      </c>
      <c r="I80" s="143">
        <v>77</v>
      </c>
      <c r="J80" s="143">
        <v>14848000</v>
      </c>
    </row>
    <row r="81" spans="1:10" s="118" customFormat="1" ht="18" customHeight="1">
      <c r="A81" s="151"/>
      <c r="B81" s="152" t="s">
        <v>387</v>
      </c>
      <c r="C81" s="149"/>
      <c r="D81" s="154" t="s">
        <v>449</v>
      </c>
      <c r="E81" s="147"/>
      <c r="F81" s="155"/>
      <c r="G81" s="142" t="s">
        <v>388</v>
      </c>
      <c r="H81" s="143">
        <v>240000</v>
      </c>
      <c r="I81" s="143">
        <v>1</v>
      </c>
      <c r="J81" s="143">
        <v>80000</v>
      </c>
    </row>
    <row r="82" spans="1:10" s="118" customFormat="1" ht="18" customHeight="1">
      <c r="A82" s="151"/>
      <c r="B82" s="152" t="s">
        <v>389</v>
      </c>
      <c r="C82" s="149"/>
      <c r="D82" s="154" t="s">
        <v>390</v>
      </c>
      <c r="E82" s="147"/>
      <c r="F82" s="155"/>
      <c r="G82" s="142" t="s">
        <v>391</v>
      </c>
      <c r="H82" s="175">
        <v>240000</v>
      </c>
      <c r="I82" s="166">
        <v>1</v>
      </c>
      <c r="J82" s="175">
        <v>240000</v>
      </c>
    </row>
    <row r="83" spans="1:10" s="118" customFormat="1" ht="18" customHeight="1">
      <c r="A83" s="151"/>
      <c r="B83" s="152" t="s">
        <v>392</v>
      </c>
      <c r="C83" s="149"/>
      <c r="D83" s="154" t="s">
        <v>393</v>
      </c>
      <c r="E83" s="147"/>
      <c r="F83" s="171"/>
      <c r="G83" s="142" t="s">
        <v>394</v>
      </c>
      <c r="H83" s="175">
        <v>23000</v>
      </c>
      <c r="I83" s="175">
        <v>1468</v>
      </c>
      <c r="J83" s="175">
        <v>33764000</v>
      </c>
    </row>
    <row r="84" spans="1:10" s="118" customFormat="1" ht="18" customHeight="1">
      <c r="A84" s="151"/>
      <c r="B84" s="152" t="s">
        <v>395</v>
      </c>
      <c r="C84" s="149"/>
      <c r="D84" s="154" t="s">
        <v>396</v>
      </c>
      <c r="E84" s="154"/>
      <c r="F84" s="171"/>
      <c r="G84" s="142" t="s">
        <v>397</v>
      </c>
      <c r="H84" s="175">
        <v>32200</v>
      </c>
      <c r="I84" s="175">
        <v>398</v>
      </c>
      <c r="J84" s="175">
        <v>12815600</v>
      </c>
    </row>
    <row r="85" spans="1:10" s="118" customFormat="1" ht="15">
      <c r="A85" s="151"/>
      <c r="B85" s="152" t="s">
        <v>398</v>
      </c>
      <c r="C85" s="149"/>
      <c r="D85" s="172" t="s">
        <v>399</v>
      </c>
      <c r="E85" s="173"/>
      <c r="F85" s="173"/>
      <c r="G85" s="142" t="s">
        <v>400</v>
      </c>
      <c r="H85" s="175">
        <v>20500</v>
      </c>
      <c r="I85" s="175">
        <v>19</v>
      </c>
      <c r="J85" s="175">
        <v>396333</v>
      </c>
    </row>
    <row r="86" spans="1:10" s="118" customFormat="1" ht="18" customHeight="1">
      <c r="A86" s="151"/>
      <c r="B86" s="118" t="s">
        <v>401</v>
      </c>
      <c r="C86" s="149"/>
      <c r="D86" s="172" t="s">
        <v>402</v>
      </c>
      <c r="E86" s="173"/>
      <c r="F86" s="173"/>
      <c r="G86" s="142" t="s">
        <v>403</v>
      </c>
      <c r="H86" s="175">
        <v>71500</v>
      </c>
      <c r="I86" s="175">
        <v>301</v>
      </c>
      <c r="J86" s="175">
        <v>21545333</v>
      </c>
    </row>
    <row r="87" spans="1:10" s="118" customFormat="1" ht="18" customHeight="1">
      <c r="A87" s="151"/>
      <c r="B87" s="152" t="s">
        <v>404</v>
      </c>
      <c r="C87" s="149"/>
      <c r="D87" s="172" t="s">
        <v>405</v>
      </c>
      <c r="E87" s="173"/>
      <c r="F87" s="173"/>
      <c r="G87" s="142" t="s">
        <v>406</v>
      </c>
      <c r="H87" s="175">
        <v>71500</v>
      </c>
      <c r="I87" s="175">
        <v>145</v>
      </c>
      <c r="J87" s="175">
        <v>10343667</v>
      </c>
    </row>
    <row r="88" spans="1:10" s="118" customFormat="1" ht="18" customHeight="1">
      <c r="A88" s="151"/>
      <c r="B88" s="152" t="s">
        <v>407</v>
      </c>
      <c r="C88" s="154"/>
      <c r="D88" s="172" t="s">
        <v>408</v>
      </c>
      <c r="E88" s="173"/>
      <c r="F88" s="173"/>
      <c r="G88" s="142" t="s">
        <v>409</v>
      </c>
      <c r="H88" s="175">
        <v>720</v>
      </c>
      <c r="I88" s="175">
        <v>7287</v>
      </c>
      <c r="J88" s="175">
        <v>5247840</v>
      </c>
    </row>
    <row r="89" spans="1:10" s="118" customFormat="1" ht="18" customHeight="1">
      <c r="A89" s="151"/>
      <c r="B89" s="118" t="s">
        <v>410</v>
      </c>
      <c r="C89" s="154"/>
      <c r="D89" s="172" t="s">
        <v>411</v>
      </c>
      <c r="E89" s="173"/>
      <c r="F89" s="173"/>
      <c r="G89" s="142" t="s">
        <v>412</v>
      </c>
      <c r="H89" s="178">
        <v>240000</v>
      </c>
      <c r="I89" s="175">
        <v>56</v>
      </c>
      <c r="J89" s="175">
        <v>13360000</v>
      </c>
    </row>
    <row r="90" spans="1:10" s="118" customFormat="1" ht="18" customHeight="1">
      <c r="A90" s="151"/>
      <c r="B90" s="118" t="s">
        <v>413</v>
      </c>
      <c r="C90" s="154"/>
      <c r="D90" s="179" t="s">
        <v>414</v>
      </c>
      <c r="E90" s="180"/>
      <c r="F90" s="180"/>
      <c r="G90" s="142" t="s">
        <v>415</v>
      </c>
      <c r="H90" s="178">
        <v>15000</v>
      </c>
      <c r="I90" s="175">
        <v>2855</v>
      </c>
      <c r="J90" s="175">
        <v>42810000</v>
      </c>
    </row>
    <row r="91" spans="1:10" s="118" customFormat="1" ht="18" customHeight="1">
      <c r="A91" s="151"/>
      <c r="B91" s="118" t="s">
        <v>416</v>
      </c>
      <c r="C91" s="154"/>
      <c r="D91" s="179" t="s">
        <v>417</v>
      </c>
      <c r="E91" s="180"/>
      <c r="F91" s="180"/>
      <c r="G91" s="142" t="s">
        <v>415</v>
      </c>
      <c r="H91" s="178">
        <v>15000</v>
      </c>
      <c r="I91" s="175">
        <v>649</v>
      </c>
      <c r="J91" s="175">
        <v>9730000</v>
      </c>
    </row>
    <row r="92" spans="1:10" s="118" customFormat="1" ht="18" customHeight="1">
      <c r="A92" s="151"/>
      <c r="B92" s="118" t="s">
        <v>418</v>
      </c>
      <c r="C92" s="154"/>
      <c r="D92" s="179" t="s">
        <v>419</v>
      </c>
      <c r="E92" s="181"/>
      <c r="F92" s="181"/>
      <c r="G92" s="142" t="s">
        <v>420</v>
      </c>
      <c r="H92" s="175">
        <v>45000</v>
      </c>
      <c r="I92" s="175">
        <v>101</v>
      </c>
      <c r="J92" s="175">
        <v>4560000</v>
      </c>
    </row>
    <row r="93" spans="1:10" s="118" customFormat="1" ht="18" customHeight="1">
      <c r="A93" s="151"/>
      <c r="B93" s="152"/>
      <c r="C93" s="154"/>
      <c r="D93" s="154"/>
      <c r="E93" s="159" t="s">
        <v>421</v>
      </c>
      <c r="F93" s="171"/>
      <c r="G93" s="142"/>
      <c r="H93" s="175"/>
      <c r="I93" s="175"/>
      <c r="J93" s="144">
        <f>SUM(J66:J92)</f>
        <v>761233306</v>
      </c>
    </row>
    <row r="94" spans="1:10" s="157" customFormat="1" ht="18" customHeight="1">
      <c r="A94" s="146"/>
      <c r="B94" s="182"/>
      <c r="C94" s="148"/>
      <c r="D94" s="155"/>
      <c r="E94" s="161"/>
      <c r="F94" s="140"/>
      <c r="G94" s="142"/>
      <c r="H94" s="175"/>
      <c r="I94" s="175"/>
      <c r="J94" s="183"/>
    </row>
    <row r="95" spans="1:10" s="157" customFormat="1" ht="18" customHeight="1">
      <c r="A95" s="137" t="s">
        <v>213</v>
      </c>
      <c r="B95" s="138"/>
      <c r="C95" s="139" t="s">
        <v>422</v>
      </c>
      <c r="D95" s="140"/>
      <c r="E95" s="140"/>
      <c r="F95" s="141"/>
      <c r="G95" s="142"/>
      <c r="H95" s="175"/>
      <c r="I95" s="175"/>
      <c r="J95" s="178"/>
    </row>
    <row r="96" spans="1:10" s="157" customFormat="1" ht="15">
      <c r="A96" s="146"/>
      <c r="B96" s="184" t="s">
        <v>423</v>
      </c>
      <c r="C96" s="148"/>
      <c r="D96" s="179" t="s">
        <v>424</v>
      </c>
      <c r="E96" s="181"/>
      <c r="F96" s="181"/>
      <c r="G96" s="142" t="s">
        <v>425</v>
      </c>
      <c r="H96" s="175">
        <v>55000</v>
      </c>
      <c r="I96" s="175">
        <v>1684</v>
      </c>
      <c r="J96" s="175">
        <v>92620000</v>
      </c>
    </row>
    <row r="97" spans="1:10" s="157" customFormat="1" ht="18" customHeight="1">
      <c r="A97" s="146"/>
      <c r="B97" s="184" t="s">
        <v>426</v>
      </c>
      <c r="C97" s="148"/>
      <c r="D97" s="179" t="s">
        <v>427</v>
      </c>
      <c r="E97" s="179"/>
      <c r="F97" s="179"/>
      <c r="G97" s="142" t="s">
        <v>428</v>
      </c>
      <c r="H97" s="175">
        <v>10000</v>
      </c>
      <c r="I97" s="175">
        <v>2633</v>
      </c>
      <c r="J97" s="175">
        <v>26330000</v>
      </c>
    </row>
    <row r="98" spans="1:10" s="157" customFormat="1" ht="18" customHeight="1">
      <c r="A98" s="146"/>
      <c r="B98" s="184" t="s">
        <v>429</v>
      </c>
      <c r="C98" s="148"/>
      <c r="D98" s="179" t="s">
        <v>430</v>
      </c>
      <c r="E98" s="179"/>
      <c r="F98" s="179"/>
      <c r="G98" s="142" t="s">
        <v>431</v>
      </c>
      <c r="H98" s="175">
        <v>1000</v>
      </c>
      <c r="I98" s="175">
        <v>5304</v>
      </c>
      <c r="J98" s="175">
        <f>H98*I98</f>
        <v>5304000</v>
      </c>
    </row>
    <row r="99" spans="1:10" s="157" customFormat="1" ht="18" customHeight="1">
      <c r="A99" s="151"/>
      <c r="B99" s="153"/>
      <c r="C99" s="148"/>
      <c r="D99" s="155"/>
      <c r="E99" s="159" t="s">
        <v>432</v>
      </c>
      <c r="F99" s="153"/>
      <c r="G99" s="142"/>
      <c r="H99" s="168"/>
      <c r="I99" s="185"/>
      <c r="J99" s="144">
        <f>SUM(J96:J98)</f>
        <v>124254000</v>
      </c>
    </row>
    <row r="100" spans="1:10" s="157" customFormat="1" ht="18" customHeight="1">
      <c r="A100" s="151"/>
      <c r="B100" s="153"/>
      <c r="C100" s="148"/>
      <c r="D100" s="155"/>
      <c r="E100" s="141"/>
      <c r="F100" s="148"/>
      <c r="G100" s="142"/>
      <c r="H100" s="168"/>
      <c r="I100" s="185"/>
      <c r="J100" s="160"/>
    </row>
    <row r="101" spans="1:10" s="145" customFormat="1" ht="18" customHeight="1">
      <c r="A101" s="137" t="s">
        <v>215</v>
      </c>
      <c r="B101" s="138"/>
      <c r="C101" s="139" t="s">
        <v>433</v>
      </c>
      <c r="D101" s="140"/>
      <c r="E101" s="140"/>
      <c r="F101" s="141"/>
      <c r="G101" s="142" t="s">
        <v>434</v>
      </c>
      <c r="H101" s="143">
        <v>1135</v>
      </c>
      <c r="I101" s="143">
        <v>55899</v>
      </c>
      <c r="J101" s="144">
        <f>H101*I101</f>
        <v>63445365</v>
      </c>
    </row>
    <row r="102" spans="1:7" ht="18" customHeight="1" thickBot="1">
      <c r="A102" s="186"/>
      <c r="G102" s="187"/>
    </row>
    <row r="103" spans="1:10" s="194" customFormat="1" ht="18" customHeight="1" thickBot="1">
      <c r="A103" s="188" t="s">
        <v>435</v>
      </c>
      <c r="B103" s="189"/>
      <c r="C103" s="189"/>
      <c r="D103" s="189"/>
      <c r="E103" s="189"/>
      <c r="F103" s="189"/>
      <c r="G103" s="190"/>
      <c r="H103" s="191"/>
      <c r="I103" s="192"/>
      <c r="J103" s="193">
        <f>J8+J15+J17+J19+J21+J23+J25+J39+J45+J47+J52+J63+J93+J99+J101</f>
        <v>4329368976</v>
      </c>
    </row>
    <row r="104" spans="1:10" s="118" customFormat="1" ht="18" customHeight="1">
      <c r="A104" s="182"/>
      <c r="B104" s="182"/>
      <c r="C104" s="154"/>
      <c r="D104" s="195"/>
      <c r="E104" s="153"/>
      <c r="F104" s="196"/>
      <c r="G104" s="197"/>
      <c r="H104" s="154"/>
      <c r="I104" s="154"/>
      <c r="J104" s="160" t="s">
        <v>436</v>
      </c>
    </row>
    <row r="105" spans="1:10" s="118" customFormat="1" ht="18" customHeight="1">
      <c r="A105" s="137" t="s">
        <v>217</v>
      </c>
      <c r="B105" s="138"/>
      <c r="C105" s="139" t="s">
        <v>437</v>
      </c>
      <c r="D105" s="140"/>
      <c r="E105" s="140"/>
      <c r="F105" s="141"/>
      <c r="G105" s="142" t="s">
        <v>438</v>
      </c>
      <c r="H105" s="143">
        <v>11700</v>
      </c>
      <c r="I105" s="143">
        <v>1057</v>
      </c>
      <c r="J105" s="144">
        <v>12366900</v>
      </c>
    </row>
    <row r="106" spans="1:6" s="118" customFormat="1" ht="18" customHeight="1">
      <c r="A106" s="182"/>
      <c r="B106" s="152"/>
      <c r="C106" s="154"/>
      <c r="E106" s="153"/>
      <c r="F106" s="171"/>
    </row>
    <row r="107" spans="1:10" s="118" customFormat="1" ht="18" customHeight="1">
      <c r="A107" s="137" t="s">
        <v>219</v>
      </c>
      <c r="B107" s="138"/>
      <c r="C107" s="139" t="s">
        <v>238</v>
      </c>
      <c r="D107" s="140"/>
      <c r="E107" s="140"/>
      <c r="F107" s="141"/>
      <c r="G107" s="142" t="s">
        <v>439</v>
      </c>
      <c r="H107" s="143">
        <v>1020000</v>
      </c>
      <c r="I107" s="143">
        <v>25</v>
      </c>
      <c r="J107" s="144">
        <v>25500000</v>
      </c>
    </row>
    <row r="108" spans="1:10" s="118" customFormat="1" ht="18" customHeight="1">
      <c r="A108" s="182"/>
      <c r="B108" s="182"/>
      <c r="C108" s="154"/>
      <c r="D108" s="147"/>
      <c r="E108" s="148"/>
      <c r="G108" s="142"/>
      <c r="H108" s="154"/>
      <c r="I108" s="154"/>
      <c r="J108" s="160"/>
    </row>
    <row r="109" spans="1:10" s="118" customFormat="1" ht="18" customHeight="1">
      <c r="A109" s="137" t="s">
        <v>221</v>
      </c>
      <c r="B109" s="138"/>
      <c r="C109" s="139" t="s">
        <v>240</v>
      </c>
      <c r="D109" s="140"/>
      <c r="E109" s="140"/>
      <c r="F109" s="141"/>
      <c r="G109" s="142" t="s">
        <v>440</v>
      </c>
      <c r="H109" s="154"/>
      <c r="I109" s="154"/>
      <c r="J109" s="144">
        <v>18805830</v>
      </c>
    </row>
    <row r="110" spans="1:10" s="118" customFormat="1" ht="18" customHeight="1">
      <c r="A110" s="198"/>
      <c r="B110" s="182"/>
      <c r="C110" s="154"/>
      <c r="D110" s="147"/>
      <c r="E110" s="153"/>
      <c r="F110" s="171"/>
      <c r="G110" s="142"/>
      <c r="H110" s="154"/>
      <c r="I110" s="154"/>
      <c r="J110" s="160"/>
    </row>
    <row r="111" spans="1:10" s="118" customFormat="1" ht="18" customHeight="1">
      <c r="A111" s="137" t="s">
        <v>223</v>
      </c>
      <c r="B111" s="138"/>
      <c r="C111" s="139" t="s">
        <v>441</v>
      </c>
      <c r="D111" s="140"/>
      <c r="E111" s="140"/>
      <c r="F111" s="141"/>
      <c r="G111" s="142" t="s">
        <v>442</v>
      </c>
      <c r="H111" s="143">
        <v>9400</v>
      </c>
      <c r="I111" s="143">
        <v>155</v>
      </c>
      <c r="J111" s="144">
        <f>H111*I111</f>
        <v>1457000</v>
      </c>
    </row>
    <row r="112" spans="1:10" s="118" customFormat="1" ht="18" customHeight="1">
      <c r="A112" s="198"/>
      <c r="B112" s="182"/>
      <c r="C112" s="148"/>
      <c r="D112" s="199"/>
      <c r="E112" s="148"/>
      <c r="F112" s="200"/>
      <c r="G112" s="142"/>
      <c r="H112" s="154"/>
      <c r="I112" s="154"/>
      <c r="J112" s="160"/>
    </row>
    <row r="113" spans="1:10" s="118" customFormat="1" ht="18" customHeight="1">
      <c r="A113" s="137" t="s">
        <v>223</v>
      </c>
      <c r="B113" s="138"/>
      <c r="C113" s="139" t="s">
        <v>443</v>
      </c>
      <c r="D113" s="140"/>
      <c r="E113" s="140"/>
      <c r="F113" s="141"/>
      <c r="G113" s="142" t="s">
        <v>444</v>
      </c>
      <c r="H113" s="162"/>
      <c r="I113" s="162"/>
      <c r="J113" s="144">
        <v>392761222</v>
      </c>
    </row>
    <row r="114" spans="1:10" s="118" customFormat="1" ht="18" customHeight="1" thickBot="1">
      <c r="A114" s="182"/>
      <c r="B114" s="182"/>
      <c r="C114" s="154"/>
      <c r="D114" s="195"/>
      <c r="E114" s="153"/>
      <c r="F114" s="196"/>
      <c r="G114" s="201"/>
      <c r="H114" s="154"/>
      <c r="I114" s="154"/>
      <c r="J114" s="160"/>
    </row>
    <row r="115" spans="1:10" s="194" customFormat="1" ht="18" customHeight="1" thickBot="1">
      <c r="A115" s="202" t="s">
        <v>445</v>
      </c>
      <c r="B115" s="203"/>
      <c r="C115" s="203"/>
      <c r="D115" s="203"/>
      <c r="E115" s="203"/>
      <c r="F115" s="203"/>
      <c r="G115" s="204"/>
      <c r="H115" s="205"/>
      <c r="I115" s="205"/>
      <c r="J115" s="193">
        <f>SUM(J105:J113)</f>
        <v>450890952</v>
      </c>
    </row>
    <row r="116" spans="1:10" s="118" customFormat="1" ht="18" customHeight="1" thickBot="1">
      <c r="A116" s="182"/>
      <c r="B116" s="182"/>
      <c r="C116" s="154"/>
      <c r="D116" s="195"/>
      <c r="E116" s="153"/>
      <c r="F116" s="196"/>
      <c r="G116" s="197"/>
      <c r="H116" s="154"/>
      <c r="I116" s="154"/>
      <c r="J116" s="160"/>
    </row>
    <row r="117" spans="1:10" s="209" customFormat="1" ht="18" customHeight="1" thickBot="1">
      <c r="A117" s="202" t="s">
        <v>246</v>
      </c>
      <c r="B117" s="203"/>
      <c r="C117" s="203"/>
      <c r="D117" s="203"/>
      <c r="E117" s="203"/>
      <c r="F117" s="203"/>
      <c r="G117" s="206"/>
      <c r="H117" s="207"/>
      <c r="I117" s="208"/>
      <c r="J117" s="193">
        <f>J115+J103</f>
        <v>4780259928</v>
      </c>
    </row>
    <row r="118" spans="1:10" ht="15">
      <c r="A118" s="182"/>
      <c r="B118" s="182"/>
      <c r="C118" s="210"/>
      <c r="D118" s="210"/>
      <c r="E118" s="210"/>
      <c r="F118" s="158"/>
      <c r="G118" s="158"/>
      <c r="H118" s="211"/>
      <c r="I118" s="211"/>
      <c r="J118" s="211"/>
    </row>
    <row r="119" spans="1:10" ht="15">
      <c r="A119" s="212"/>
      <c r="D119" s="213"/>
      <c r="E119" s="213"/>
      <c r="F119" s="214"/>
      <c r="G119" s="215"/>
      <c r="H119" s="216"/>
      <c r="I119" s="216" t="s">
        <v>436</v>
      </c>
      <c r="J119" s="216"/>
    </row>
    <row r="120" spans="1:10" ht="15.75" customHeight="1">
      <c r="A120" s="116"/>
      <c r="C120" s="116"/>
      <c r="G120" s="144"/>
      <c r="H120" s="143"/>
      <c r="I120" s="143"/>
      <c r="J120" s="144"/>
    </row>
    <row r="121" ht="15">
      <c r="A121" s="116"/>
    </row>
    <row r="122" ht="15">
      <c r="A122" s="116"/>
    </row>
    <row r="123" ht="15">
      <c r="A123" s="116"/>
    </row>
  </sheetData>
  <mergeCells count="16">
    <mergeCell ref="B3:J4"/>
    <mergeCell ref="D98:F98"/>
    <mergeCell ref="D97:F97"/>
    <mergeCell ref="D69:F69"/>
    <mergeCell ref="D85:F85"/>
    <mergeCell ref="D91:F91"/>
    <mergeCell ref="A103:F103"/>
    <mergeCell ref="A115:F115"/>
    <mergeCell ref="A117:F117"/>
    <mergeCell ref="D86:F86"/>
    <mergeCell ref="D87:F87"/>
    <mergeCell ref="D88:F88"/>
    <mergeCell ref="D89:F89"/>
    <mergeCell ref="D90:F90"/>
    <mergeCell ref="D92:F92"/>
    <mergeCell ref="D96:F9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72" r:id="rId2"/>
  <headerFooter alignWithMargins="0">
    <oddHeader>&amp;C&amp;"Times New Roman,Normál"&amp;11 2/a. sz. kimutatás - &amp;P. oldal</oddHeader>
  </headerFooter>
  <rowBreaks count="4" manualBreakCount="4">
    <brk id="33" max="9" man="1"/>
    <brk id="63" max="9" man="1"/>
    <brk id="93" max="9" man="1"/>
    <brk id="11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S34"/>
  <sheetViews>
    <sheetView showZeros="0" zoomScale="75" zoomScaleNormal="75" workbookViewId="0" topLeftCell="A1">
      <selection activeCell="A1" sqref="A1"/>
    </sheetView>
  </sheetViews>
  <sheetFormatPr defaultColWidth="9.140625" defaultRowHeight="12.75"/>
  <cols>
    <col min="1" max="1" width="36.57421875" style="222" customWidth="1"/>
    <col min="2" max="2" width="8.8515625" style="222" customWidth="1"/>
    <col min="3" max="3" width="6.7109375" style="222" customWidth="1"/>
    <col min="4" max="4" width="7.28125" style="222" customWidth="1"/>
    <col min="5" max="5" width="7.421875" style="222" customWidth="1"/>
    <col min="6" max="6" width="5.00390625" style="222" customWidth="1"/>
    <col min="7" max="7" width="7.421875" style="222" customWidth="1"/>
    <col min="8" max="8" width="9.140625" style="222" bestFit="1" customWidth="1"/>
    <col min="9" max="9" width="6.7109375" style="222" customWidth="1"/>
    <col min="10" max="10" width="9.00390625" style="222" customWidth="1"/>
    <col min="11" max="11" width="9.421875" style="222" customWidth="1"/>
    <col min="12" max="12" width="6.7109375" style="222" customWidth="1"/>
    <col min="13" max="13" width="9.140625" style="222" bestFit="1" customWidth="1"/>
    <col min="14" max="14" width="9.140625" style="222" customWidth="1"/>
    <col min="15" max="15" width="6.7109375" style="222" customWidth="1"/>
    <col min="16" max="16" width="9.00390625" style="222" customWidth="1"/>
    <col min="17" max="17" width="7.28125" style="222" customWidth="1"/>
    <col min="18" max="18" width="9.8515625" style="222" customWidth="1"/>
    <col min="19" max="19" width="6.7109375" style="222" customWidth="1"/>
    <col min="20" max="16384" width="9.28125" style="222" customWidth="1"/>
  </cols>
  <sheetData>
    <row r="1" spans="1:19" s="221" customFormat="1" ht="18" customHeight="1">
      <c r="A1" s="217" t="s">
        <v>140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8"/>
      <c r="S1" s="220" t="s">
        <v>450</v>
      </c>
    </row>
    <row r="2" spans="1:19" ht="10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25.5" customHeight="1">
      <c r="A3" s="223" t="s">
        <v>451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</row>
    <row r="4" spans="18:19" ht="13.5" thickBot="1">
      <c r="R4" s="226"/>
      <c r="S4" s="227" t="s">
        <v>90</v>
      </c>
    </row>
    <row r="5" spans="1:19" ht="13.5" customHeight="1">
      <c r="A5" s="228" t="s">
        <v>184</v>
      </c>
      <c r="B5" s="229">
        <v>2003</v>
      </c>
      <c r="C5" s="230"/>
      <c r="D5" s="231"/>
      <c r="E5" s="229">
        <v>2004</v>
      </c>
      <c r="F5" s="230"/>
      <c r="G5" s="231"/>
      <c r="H5" s="229">
        <v>2005</v>
      </c>
      <c r="I5" s="230"/>
      <c r="J5" s="231"/>
      <c r="K5" s="229">
        <v>2006</v>
      </c>
      <c r="L5" s="230"/>
      <c r="M5" s="231"/>
      <c r="N5" s="230">
        <v>2007</v>
      </c>
      <c r="O5" s="231"/>
      <c r="P5" s="230">
        <v>2008</v>
      </c>
      <c r="Q5" s="231"/>
      <c r="R5" s="230">
        <v>2009</v>
      </c>
      <c r="S5" s="231"/>
    </row>
    <row r="6" spans="1:19" ht="26.25" customHeight="1" thickBot="1">
      <c r="A6" s="232"/>
      <c r="B6" s="233" t="s">
        <v>452</v>
      </c>
      <c r="C6" s="233" t="s">
        <v>453</v>
      </c>
      <c r="D6" s="234" t="s">
        <v>454</v>
      </c>
      <c r="E6" s="233" t="s">
        <v>452</v>
      </c>
      <c r="F6" s="235" t="s">
        <v>453</v>
      </c>
      <c r="G6" s="236" t="s">
        <v>454</v>
      </c>
      <c r="H6" s="233" t="s">
        <v>452</v>
      </c>
      <c r="I6" s="235" t="s">
        <v>453</v>
      </c>
      <c r="J6" s="237" t="s">
        <v>454</v>
      </c>
      <c r="K6" s="233" t="s">
        <v>452</v>
      </c>
      <c r="L6" s="235" t="s">
        <v>453</v>
      </c>
      <c r="M6" s="237" t="s">
        <v>455</v>
      </c>
      <c r="N6" s="233" t="s">
        <v>452</v>
      </c>
      <c r="O6" s="238" t="s">
        <v>453</v>
      </c>
      <c r="P6" s="233" t="s">
        <v>456</v>
      </c>
      <c r="Q6" s="238" t="s">
        <v>453</v>
      </c>
      <c r="R6" s="233" t="s">
        <v>456</v>
      </c>
      <c r="S6" s="238" t="s">
        <v>453</v>
      </c>
    </row>
    <row r="7" spans="1:17" ht="8.25" customHeight="1">
      <c r="A7" s="239"/>
      <c r="B7" s="239"/>
      <c r="C7" s="239"/>
      <c r="D7" s="240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spans="1:19" ht="25.5" customHeight="1">
      <c r="A8" s="241" t="s">
        <v>457</v>
      </c>
      <c r="B8" s="242">
        <v>365000</v>
      </c>
      <c r="C8" s="243">
        <v>3.58</v>
      </c>
      <c r="D8" s="242">
        <v>339000</v>
      </c>
      <c r="E8" s="242">
        <v>513900</v>
      </c>
      <c r="F8" s="243">
        <v>3.99</v>
      </c>
      <c r="G8" s="242">
        <v>317519</v>
      </c>
      <c r="H8" s="242">
        <v>1007952</v>
      </c>
      <c r="I8" s="244">
        <v>6.97</v>
      </c>
      <c r="J8" s="242">
        <v>700000</v>
      </c>
      <c r="K8" s="242">
        <v>1350275</v>
      </c>
      <c r="L8" s="244">
        <v>8.83</v>
      </c>
      <c r="M8" s="242">
        <v>1198052</v>
      </c>
      <c r="N8" s="242">
        <v>1362681</v>
      </c>
      <c r="O8" s="245">
        <v>8.93</v>
      </c>
      <c r="P8" s="246">
        <v>643466</v>
      </c>
      <c r="Q8" s="245">
        <v>4.95</v>
      </c>
      <c r="R8" s="247">
        <v>335716</v>
      </c>
      <c r="S8" s="245">
        <v>2.55</v>
      </c>
    </row>
    <row r="9" spans="1:19" ht="21" customHeight="1">
      <c r="A9" s="248" t="s">
        <v>458</v>
      </c>
      <c r="B9" s="242">
        <v>205625</v>
      </c>
      <c r="C9" s="243">
        <v>2.02</v>
      </c>
      <c r="D9" s="242"/>
      <c r="E9" s="242"/>
      <c r="F9" s="243"/>
      <c r="G9" s="242"/>
      <c r="H9" s="242">
        <v>49364</v>
      </c>
      <c r="I9" s="244">
        <v>0.34</v>
      </c>
      <c r="J9" s="242"/>
      <c r="K9" s="242">
        <v>465896</v>
      </c>
      <c r="L9" s="244">
        <v>3.04</v>
      </c>
      <c r="M9" s="249"/>
      <c r="N9" s="242">
        <v>168979</v>
      </c>
      <c r="O9" s="245">
        <v>1.11</v>
      </c>
      <c r="P9" s="246"/>
      <c r="Q9" s="245"/>
      <c r="R9" s="247"/>
      <c r="S9" s="245"/>
    </row>
    <row r="10" spans="1:19" ht="39" customHeight="1">
      <c r="A10" s="241" t="s">
        <v>124</v>
      </c>
      <c r="B10" s="242">
        <v>25200</v>
      </c>
      <c r="C10" s="243">
        <v>0.25</v>
      </c>
      <c r="D10" s="242">
        <v>28891</v>
      </c>
      <c r="E10" s="242">
        <v>25200</v>
      </c>
      <c r="F10" s="243">
        <v>0.2</v>
      </c>
      <c r="G10" s="242">
        <v>27077</v>
      </c>
      <c r="H10" s="242">
        <v>25200</v>
      </c>
      <c r="I10" s="244">
        <v>0.18</v>
      </c>
      <c r="J10" s="242">
        <v>24561</v>
      </c>
      <c r="K10" s="242">
        <v>35200</v>
      </c>
      <c r="L10" s="244">
        <v>0.23</v>
      </c>
      <c r="M10" s="246">
        <v>37875</v>
      </c>
      <c r="N10" s="246">
        <v>25680</v>
      </c>
      <c r="O10" s="245">
        <v>0.17</v>
      </c>
      <c r="P10" s="246">
        <v>28000</v>
      </c>
      <c r="Q10" s="245">
        <v>0.22</v>
      </c>
      <c r="R10" s="247">
        <v>29000</v>
      </c>
      <c r="S10" s="245">
        <v>0.22</v>
      </c>
    </row>
    <row r="11" spans="1:19" ht="25.5" customHeight="1">
      <c r="A11" s="241" t="s">
        <v>459</v>
      </c>
      <c r="B11" s="242"/>
      <c r="C11" s="243"/>
      <c r="D11" s="242">
        <v>5</v>
      </c>
      <c r="E11" s="242"/>
      <c r="F11" s="243"/>
      <c r="G11" s="242"/>
      <c r="H11" s="242"/>
      <c r="I11" s="244"/>
      <c r="J11" s="242"/>
      <c r="K11" s="242"/>
      <c r="L11" s="244"/>
      <c r="M11" s="249"/>
      <c r="N11" s="250"/>
      <c r="O11" s="251"/>
      <c r="P11" s="246"/>
      <c r="Q11" s="251"/>
      <c r="R11" s="252"/>
      <c r="S11" s="251"/>
    </row>
    <row r="12" spans="1:19" ht="29.25" customHeight="1">
      <c r="A12" s="241" t="s">
        <v>136</v>
      </c>
      <c r="B12" s="242"/>
      <c r="C12" s="243"/>
      <c r="D12" s="243"/>
      <c r="E12" s="242"/>
      <c r="F12" s="243"/>
      <c r="G12" s="243"/>
      <c r="H12" s="243"/>
      <c r="I12" s="244"/>
      <c r="J12" s="243"/>
      <c r="K12" s="242"/>
      <c r="L12" s="244"/>
      <c r="M12" s="253"/>
      <c r="N12" s="250"/>
      <c r="O12" s="251"/>
      <c r="P12" s="246"/>
      <c r="Q12" s="251"/>
      <c r="R12" s="252"/>
      <c r="S12" s="251"/>
    </row>
    <row r="13" spans="1:19" ht="29.25" customHeight="1">
      <c r="A13" s="241" t="s">
        <v>156</v>
      </c>
      <c r="B13" s="242"/>
      <c r="C13" s="243"/>
      <c r="D13" s="243"/>
      <c r="E13" s="242"/>
      <c r="F13" s="243"/>
      <c r="G13" s="243"/>
      <c r="H13" s="243"/>
      <c r="I13" s="244"/>
      <c r="J13" s="242">
        <v>5000</v>
      </c>
      <c r="K13" s="242"/>
      <c r="L13" s="244"/>
      <c r="M13" s="254"/>
      <c r="N13" s="250"/>
      <c r="O13" s="251"/>
      <c r="P13" s="246">
        <v>10000</v>
      </c>
      <c r="Q13" s="245">
        <v>0.08</v>
      </c>
      <c r="R13" s="252"/>
      <c r="S13" s="251"/>
    </row>
    <row r="14" spans="1:19" ht="7.5" customHeight="1" thickBot="1">
      <c r="A14" s="255"/>
      <c r="B14" s="256"/>
      <c r="C14" s="257"/>
      <c r="D14" s="256"/>
      <c r="E14" s="256"/>
      <c r="F14" s="257"/>
      <c r="G14" s="257"/>
      <c r="H14" s="256"/>
      <c r="I14" s="257"/>
      <c r="J14" s="257"/>
      <c r="K14" s="256"/>
      <c r="L14" s="257"/>
      <c r="M14" s="258"/>
      <c r="N14" s="259"/>
      <c r="O14" s="258"/>
      <c r="P14" s="259"/>
      <c r="Q14" s="258"/>
      <c r="S14" s="260"/>
    </row>
    <row r="15" spans="1:19" ht="18" customHeight="1" thickBot="1">
      <c r="A15" s="261" t="s">
        <v>460</v>
      </c>
      <c r="B15" s="262">
        <f aca="true" t="shared" si="0" ref="B15:N15">SUM(B7:B14)</f>
        <v>595825</v>
      </c>
      <c r="C15" s="263">
        <f t="shared" si="0"/>
        <v>5.85</v>
      </c>
      <c r="D15" s="262">
        <f t="shared" si="0"/>
        <v>367896</v>
      </c>
      <c r="E15" s="262">
        <f t="shared" si="0"/>
        <v>539100</v>
      </c>
      <c r="F15" s="263">
        <f t="shared" si="0"/>
        <v>4.19</v>
      </c>
      <c r="G15" s="262">
        <f t="shared" si="0"/>
        <v>344596</v>
      </c>
      <c r="H15" s="262">
        <f t="shared" si="0"/>
        <v>1082516</v>
      </c>
      <c r="I15" s="264">
        <f t="shared" si="0"/>
        <v>7.489999999999999</v>
      </c>
      <c r="J15" s="262">
        <f t="shared" si="0"/>
        <v>729561</v>
      </c>
      <c r="K15" s="262">
        <f t="shared" si="0"/>
        <v>1851371</v>
      </c>
      <c r="L15" s="264">
        <f t="shared" si="0"/>
        <v>12.100000000000001</v>
      </c>
      <c r="M15" s="262">
        <f t="shared" si="0"/>
        <v>1235927</v>
      </c>
      <c r="N15" s="262">
        <f t="shared" si="0"/>
        <v>1557340</v>
      </c>
      <c r="O15" s="264">
        <f>SUM(O8:O14)</f>
        <v>10.209999999999999</v>
      </c>
      <c r="P15" s="262">
        <f>SUM(P7:P14)</f>
        <v>681466</v>
      </c>
      <c r="Q15" s="265">
        <f>SUM(Q7:Q14)</f>
        <v>5.25</v>
      </c>
      <c r="R15" s="266">
        <f>SUM(R7:R14)</f>
        <v>364716</v>
      </c>
      <c r="S15" s="265">
        <f>SUM(S7:S14)</f>
        <v>2.77</v>
      </c>
    </row>
    <row r="17" spans="1:5" ht="15.75">
      <c r="A17" s="267" t="s">
        <v>530</v>
      </c>
      <c r="B17" s="268"/>
      <c r="C17" s="268"/>
      <c r="D17" s="268"/>
      <c r="E17" s="268"/>
    </row>
    <row r="18" spans="1:19" ht="15.75">
      <c r="A18" s="269"/>
      <c r="B18" s="268"/>
      <c r="C18" s="268"/>
      <c r="D18" s="268"/>
      <c r="E18" s="268"/>
      <c r="Q18" s="270" t="s">
        <v>461</v>
      </c>
      <c r="R18" s="270"/>
      <c r="S18" s="270"/>
    </row>
    <row r="19" spans="2:19" ht="18.75">
      <c r="B19" s="223" t="s">
        <v>462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</row>
    <row r="20" ht="13.5" thickBot="1"/>
    <row r="21" spans="2:19" ht="24" customHeight="1" thickBot="1">
      <c r="B21" s="272" t="s">
        <v>184</v>
      </c>
      <c r="C21" s="273"/>
      <c r="D21" s="273"/>
      <c r="E21" s="273"/>
      <c r="F21" s="274"/>
      <c r="G21" s="273" t="s">
        <v>463</v>
      </c>
      <c r="H21" s="273"/>
      <c r="I21" s="274"/>
      <c r="J21" s="273"/>
      <c r="K21" s="275" t="s">
        <v>464</v>
      </c>
      <c r="L21" s="274"/>
      <c r="M21" s="276" t="s">
        <v>465</v>
      </c>
      <c r="N21" s="277"/>
      <c r="O21" s="278"/>
      <c r="P21" s="276" t="s">
        <v>466</v>
      </c>
      <c r="Q21" s="277"/>
      <c r="R21" s="278"/>
      <c r="S21" s="279"/>
    </row>
    <row r="22" spans="2:19" ht="9.75" customHeight="1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79"/>
    </row>
    <row r="23" spans="2:18" ht="18" customHeight="1">
      <c r="B23" s="281" t="s">
        <v>467</v>
      </c>
      <c r="C23" s="281"/>
      <c r="D23" s="281"/>
      <c r="E23" s="281"/>
      <c r="F23" s="281"/>
      <c r="G23" s="282"/>
      <c r="H23" s="283"/>
      <c r="I23" s="283"/>
      <c r="J23" s="283"/>
      <c r="K23" s="284" t="s">
        <v>468</v>
      </c>
      <c r="L23" s="284"/>
      <c r="M23" s="285" t="s">
        <v>469</v>
      </c>
      <c r="N23" s="285"/>
      <c r="O23" s="285"/>
      <c r="P23" s="285" t="s">
        <v>470</v>
      </c>
      <c r="Q23" s="285"/>
      <c r="R23" s="285"/>
    </row>
    <row r="24" spans="2:18" ht="15" customHeight="1">
      <c r="B24" s="281" t="s">
        <v>471</v>
      </c>
      <c r="C24" s="281"/>
      <c r="D24" s="281"/>
      <c r="E24" s="281"/>
      <c r="F24" s="281"/>
      <c r="G24" s="282"/>
      <c r="H24" s="283"/>
      <c r="I24" s="283"/>
      <c r="J24" s="283"/>
      <c r="K24" s="284" t="s">
        <v>468</v>
      </c>
      <c r="L24" s="284"/>
      <c r="M24" s="285" t="s">
        <v>469</v>
      </c>
      <c r="N24" s="285"/>
      <c r="O24" s="285"/>
      <c r="P24" s="285" t="s">
        <v>470</v>
      </c>
      <c r="Q24" s="285"/>
      <c r="R24" s="285"/>
    </row>
    <row r="25" spans="2:18" ht="17.25" customHeight="1">
      <c r="B25" s="281" t="s">
        <v>472</v>
      </c>
      <c r="C25" s="281"/>
      <c r="D25" s="281"/>
      <c r="E25" s="281"/>
      <c r="F25" s="281"/>
      <c r="G25" s="282"/>
      <c r="H25" s="283"/>
      <c r="I25" s="283"/>
      <c r="J25" s="283"/>
      <c r="K25" s="284" t="s">
        <v>473</v>
      </c>
      <c r="L25" s="284"/>
      <c r="M25" s="285" t="s">
        <v>474</v>
      </c>
      <c r="N25" s="285"/>
      <c r="O25" s="285"/>
      <c r="P25" s="285" t="s">
        <v>475</v>
      </c>
      <c r="Q25" s="285"/>
      <c r="R25" s="285"/>
    </row>
    <row r="26" spans="2:18" ht="18" customHeight="1">
      <c r="B26" s="281" t="s">
        <v>476</v>
      </c>
      <c r="C26" s="281"/>
      <c r="D26" s="281"/>
      <c r="E26" s="281"/>
      <c r="F26" s="281"/>
      <c r="G26" s="283"/>
      <c r="H26" s="283"/>
      <c r="I26" s="283"/>
      <c r="J26" s="283"/>
      <c r="K26" s="285" t="s">
        <v>477</v>
      </c>
      <c r="L26" s="284"/>
      <c r="M26" s="285" t="s">
        <v>478</v>
      </c>
      <c r="N26" s="285"/>
      <c r="O26" s="285"/>
      <c r="P26" s="285" t="s">
        <v>479</v>
      </c>
      <c r="Q26" s="285"/>
      <c r="R26" s="285"/>
    </row>
    <row r="27" spans="2:18" ht="18" customHeight="1">
      <c r="B27" s="281" t="s">
        <v>480</v>
      </c>
      <c r="C27" s="281"/>
      <c r="D27" s="281"/>
      <c r="E27" s="281"/>
      <c r="F27" s="281"/>
      <c r="G27" s="283"/>
      <c r="H27" s="283"/>
      <c r="I27" s="283"/>
      <c r="J27" s="283"/>
      <c r="K27" s="285" t="s">
        <v>481</v>
      </c>
      <c r="L27" s="284"/>
      <c r="M27" s="285" t="s">
        <v>482</v>
      </c>
      <c r="N27" s="285"/>
      <c r="O27" s="285"/>
      <c r="P27" s="285" t="s">
        <v>483</v>
      </c>
      <c r="Q27" s="285"/>
      <c r="R27" s="285"/>
    </row>
    <row r="28" spans="2:18" ht="18" customHeight="1">
      <c r="B28" s="281" t="s">
        <v>484</v>
      </c>
      <c r="C28" s="281"/>
      <c r="D28" s="281"/>
      <c r="E28" s="281"/>
      <c r="F28" s="281"/>
      <c r="G28" s="283"/>
      <c r="H28" s="283"/>
      <c r="I28" s="283"/>
      <c r="J28" s="283"/>
      <c r="K28" s="285" t="s">
        <v>485</v>
      </c>
      <c r="L28" s="284"/>
      <c r="M28" s="285" t="s">
        <v>486</v>
      </c>
      <c r="N28" s="285"/>
      <c r="O28" s="285"/>
      <c r="P28" s="285" t="s">
        <v>487</v>
      </c>
      <c r="Q28" s="285"/>
      <c r="R28" s="285"/>
    </row>
    <row r="29" spans="2:18" ht="18" customHeight="1">
      <c r="B29" s="286" t="s">
        <v>488</v>
      </c>
      <c r="C29" s="286"/>
      <c r="D29" s="286"/>
      <c r="E29" s="286"/>
      <c r="F29" s="286"/>
      <c r="G29" s="287"/>
      <c r="H29" s="287"/>
      <c r="I29" s="287"/>
      <c r="J29" s="287"/>
      <c r="K29" s="285" t="s">
        <v>489</v>
      </c>
      <c r="L29" s="284"/>
      <c r="M29" s="285" t="s">
        <v>490</v>
      </c>
      <c r="N29" s="285"/>
      <c r="O29" s="285"/>
      <c r="P29" s="285" t="s">
        <v>491</v>
      </c>
      <c r="Q29" s="285"/>
      <c r="R29" s="285"/>
    </row>
    <row r="30" spans="2:18" ht="18" customHeight="1">
      <c r="B30" s="288" t="s">
        <v>492</v>
      </c>
      <c r="C30" s="288"/>
      <c r="D30" s="288"/>
      <c r="E30" s="288"/>
      <c r="F30" s="288"/>
      <c r="G30" s="289"/>
      <c r="H30" s="289"/>
      <c r="I30" s="289"/>
      <c r="J30" s="289"/>
      <c r="K30" s="285" t="s">
        <v>493</v>
      </c>
      <c r="L30" s="284"/>
      <c r="M30" s="285" t="s">
        <v>494</v>
      </c>
      <c r="N30" s="285"/>
      <c r="O30" s="285"/>
      <c r="P30" s="290" t="s">
        <v>495</v>
      </c>
      <c r="Q30" s="290"/>
      <c r="R30" s="290"/>
    </row>
    <row r="31" spans="2:18" ht="18" customHeight="1">
      <c r="B31" s="288" t="s">
        <v>496</v>
      </c>
      <c r="C31" s="288"/>
      <c r="D31" s="288"/>
      <c r="E31" s="288"/>
      <c r="F31" s="288"/>
      <c r="G31" s="289"/>
      <c r="H31" s="289"/>
      <c r="I31" s="289"/>
      <c r="J31" s="289"/>
      <c r="K31" s="285" t="s">
        <v>497</v>
      </c>
      <c r="L31" s="284"/>
      <c r="M31" s="285" t="s">
        <v>497</v>
      </c>
      <c r="N31" s="285"/>
      <c r="O31" s="285"/>
      <c r="P31" s="290" t="s">
        <v>498</v>
      </c>
      <c r="Q31" s="290"/>
      <c r="R31" s="290"/>
    </row>
    <row r="32" spans="2:18" ht="18" customHeight="1">
      <c r="B32" s="288" t="s">
        <v>499</v>
      </c>
      <c r="C32" s="288"/>
      <c r="D32" s="288"/>
      <c r="E32" s="288"/>
      <c r="F32" s="288"/>
      <c r="G32" s="291" t="s">
        <v>500</v>
      </c>
      <c r="H32" s="291"/>
      <c r="I32" s="291"/>
      <c r="J32" s="291"/>
      <c r="K32" s="284" t="s">
        <v>501</v>
      </c>
      <c r="L32" s="284"/>
      <c r="M32" s="292" t="s">
        <v>502</v>
      </c>
      <c r="N32" s="290"/>
      <c r="O32" s="290"/>
      <c r="P32" s="290" t="s">
        <v>503</v>
      </c>
      <c r="Q32" s="290"/>
      <c r="R32" s="290"/>
    </row>
    <row r="33" spans="2:18" ht="18" customHeight="1">
      <c r="B33" s="288" t="s">
        <v>504</v>
      </c>
      <c r="C33" s="288"/>
      <c r="D33" s="288"/>
      <c r="E33" s="288"/>
      <c r="F33" s="288"/>
      <c r="G33" s="291" t="s">
        <v>500</v>
      </c>
      <c r="H33" s="291"/>
      <c r="I33" s="291"/>
      <c r="J33" s="291"/>
      <c r="K33" s="284" t="s">
        <v>505</v>
      </c>
      <c r="L33" s="284"/>
      <c r="M33" s="291" t="s">
        <v>506</v>
      </c>
      <c r="N33" s="291"/>
      <c r="O33" s="291"/>
      <c r="P33" s="290" t="s">
        <v>507</v>
      </c>
      <c r="Q33" s="290"/>
      <c r="R33" s="290"/>
    </row>
    <row r="34" spans="2:18" ht="18" customHeight="1">
      <c r="B34" s="288" t="s">
        <v>508</v>
      </c>
      <c r="C34" s="288"/>
      <c r="D34" s="288"/>
      <c r="E34" s="288"/>
      <c r="F34" s="288"/>
      <c r="G34" s="291" t="s">
        <v>509</v>
      </c>
      <c r="H34" s="291"/>
      <c r="I34" s="291"/>
      <c r="J34" s="291"/>
      <c r="K34" s="285" t="s">
        <v>510</v>
      </c>
      <c r="L34" s="284"/>
      <c r="M34" s="285" t="s">
        <v>510</v>
      </c>
      <c r="N34" s="285"/>
      <c r="O34" s="285"/>
      <c r="P34" s="290" t="s">
        <v>511</v>
      </c>
      <c r="Q34" s="290"/>
      <c r="R34" s="290"/>
    </row>
  </sheetData>
  <mergeCells count="71">
    <mergeCell ref="Q18:S18"/>
    <mergeCell ref="B32:F32"/>
    <mergeCell ref="B33:F33"/>
    <mergeCell ref="B34:F34"/>
    <mergeCell ref="K30:L30"/>
    <mergeCell ref="K31:L31"/>
    <mergeCell ref="G32:J32"/>
    <mergeCell ref="G33:J33"/>
    <mergeCell ref="G34:J34"/>
    <mergeCell ref="B31:F31"/>
    <mergeCell ref="G31:J31"/>
    <mergeCell ref="M31:O31"/>
    <mergeCell ref="P31:R31"/>
    <mergeCell ref="G29:J29"/>
    <mergeCell ref="M29:O29"/>
    <mergeCell ref="P29:R29"/>
    <mergeCell ref="P30:R30"/>
    <mergeCell ref="B30:F30"/>
    <mergeCell ref="B29:F29"/>
    <mergeCell ref="G30:J30"/>
    <mergeCell ref="M30:O30"/>
    <mergeCell ref="K29:L29"/>
    <mergeCell ref="P28:R28"/>
    <mergeCell ref="B28:F28"/>
    <mergeCell ref="G28:J28"/>
    <mergeCell ref="K28:L28"/>
    <mergeCell ref="M28:O28"/>
    <mergeCell ref="P27:R27"/>
    <mergeCell ref="B27:F27"/>
    <mergeCell ref="G27:J27"/>
    <mergeCell ref="K27:L27"/>
    <mergeCell ref="M27:O27"/>
    <mergeCell ref="P25:R25"/>
    <mergeCell ref="B26:F26"/>
    <mergeCell ref="G26:J26"/>
    <mergeCell ref="K26:L26"/>
    <mergeCell ref="M26:O26"/>
    <mergeCell ref="P26:R26"/>
    <mergeCell ref="G25:J25"/>
    <mergeCell ref="K25:L25"/>
    <mergeCell ref="M25:O25"/>
    <mergeCell ref="B25:F25"/>
    <mergeCell ref="B24:F24"/>
    <mergeCell ref="K24:L24"/>
    <mergeCell ref="M24:O24"/>
    <mergeCell ref="P24:R24"/>
    <mergeCell ref="G24:J24"/>
    <mergeCell ref="B23:F23"/>
    <mergeCell ref="K23:L23"/>
    <mergeCell ref="M23:O23"/>
    <mergeCell ref="P23:R23"/>
    <mergeCell ref="G23:J23"/>
    <mergeCell ref="M21:O21"/>
    <mergeCell ref="A5:A6"/>
    <mergeCell ref="P21:R21"/>
    <mergeCell ref="B5:D5"/>
    <mergeCell ref="E5:G5"/>
    <mergeCell ref="H5:J5"/>
    <mergeCell ref="R5:S5"/>
    <mergeCell ref="K5:M5"/>
    <mergeCell ref="N5:O5"/>
    <mergeCell ref="P5:Q5"/>
    <mergeCell ref="P32:R32"/>
    <mergeCell ref="P33:R33"/>
    <mergeCell ref="P34:R34"/>
    <mergeCell ref="K34:L34"/>
    <mergeCell ref="M34:O34"/>
    <mergeCell ref="K33:L33"/>
    <mergeCell ref="M33:O33"/>
    <mergeCell ref="M32:O32"/>
    <mergeCell ref="K32:L32"/>
  </mergeCells>
  <printOptions horizontalCentered="1"/>
  <pageMargins left="0.1968503937007874" right="0" top="0.5905511811023623" bottom="0.3937007874015748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2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296" customWidth="1"/>
    <col min="2" max="2" width="23.7109375" style="296" customWidth="1"/>
    <col min="3" max="3" width="19.28125" style="296" customWidth="1"/>
    <col min="4" max="4" width="9.7109375" style="296" customWidth="1"/>
    <col min="5" max="5" width="7.140625" style="296" customWidth="1"/>
    <col min="6" max="6" width="8.8515625" style="296" customWidth="1"/>
    <col min="7" max="7" width="9.7109375" style="296" customWidth="1"/>
    <col min="8" max="8" width="8.7109375" style="296" bestFit="1" customWidth="1"/>
    <col min="9" max="9" width="9.28125" style="296" customWidth="1"/>
    <col min="10" max="10" width="9.7109375" style="296" customWidth="1"/>
    <col min="11" max="11" width="8.7109375" style="296" bestFit="1" customWidth="1"/>
    <col min="12" max="12" width="8.7109375" style="296" customWidth="1"/>
    <col min="13" max="13" width="9.7109375" style="296" customWidth="1"/>
    <col min="14" max="14" width="8.7109375" style="296" bestFit="1" customWidth="1"/>
    <col min="15" max="15" width="9.421875" style="296" customWidth="1"/>
    <col min="16" max="16384" width="9.28125" style="296" customWidth="1"/>
  </cols>
  <sheetData>
    <row r="1" spans="1:15" s="294" customFormat="1" ht="12.75">
      <c r="A1" s="293" t="s">
        <v>512</v>
      </c>
      <c r="J1" s="295" t="s">
        <v>513</v>
      </c>
      <c r="K1" s="295"/>
      <c r="L1" s="295"/>
      <c r="M1" s="295"/>
      <c r="N1" s="295"/>
      <c r="O1" s="295"/>
    </row>
    <row r="2" ht="12.75">
      <c r="N2" s="260"/>
    </row>
    <row r="3" spans="1:15" ht="20.25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9.2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14:15" ht="13.5" thickBot="1">
      <c r="N5" s="299" t="s">
        <v>90</v>
      </c>
      <c r="O5" s="299"/>
    </row>
    <row r="6" spans="1:15" ht="20.25" customHeight="1">
      <c r="A6" s="300" t="s">
        <v>183</v>
      </c>
      <c r="B6" s="301"/>
      <c r="C6" s="302"/>
      <c r="D6" s="303" t="s">
        <v>514</v>
      </c>
      <c r="E6" s="304"/>
      <c r="F6" s="302"/>
      <c r="G6" s="305" t="s">
        <v>515</v>
      </c>
      <c r="H6" s="305"/>
      <c r="I6" s="305"/>
      <c r="J6" s="305" t="s">
        <v>516</v>
      </c>
      <c r="K6" s="305"/>
      <c r="L6" s="305"/>
      <c r="M6" s="305" t="s">
        <v>517</v>
      </c>
      <c r="N6" s="305"/>
      <c r="O6" s="305"/>
    </row>
    <row r="7" spans="1:15" ht="28.5" customHeight="1" thickBot="1">
      <c r="A7" s="306"/>
      <c r="B7" s="307"/>
      <c r="C7" s="308"/>
      <c r="D7" s="309" t="s">
        <v>518</v>
      </c>
      <c r="E7" s="310" t="s">
        <v>519</v>
      </c>
      <c r="F7" s="311" t="s">
        <v>460</v>
      </c>
      <c r="G7" s="312" t="s">
        <v>520</v>
      </c>
      <c r="H7" s="312" t="s">
        <v>519</v>
      </c>
      <c r="I7" s="312" t="s">
        <v>460</v>
      </c>
      <c r="J7" s="312" t="s">
        <v>520</v>
      </c>
      <c r="K7" s="312" t="s">
        <v>519</v>
      </c>
      <c r="L7" s="312" t="s">
        <v>460</v>
      </c>
      <c r="M7" s="312" t="s">
        <v>520</v>
      </c>
      <c r="N7" s="312" t="s">
        <v>519</v>
      </c>
      <c r="O7" s="312" t="s">
        <v>460</v>
      </c>
    </row>
    <row r="8" spans="1:15" s="320" customFormat="1" ht="24" customHeight="1">
      <c r="A8" s="313" t="s">
        <v>188</v>
      </c>
      <c r="B8" s="314" t="s">
        <v>521</v>
      </c>
      <c r="C8" s="315"/>
      <c r="D8" s="316">
        <v>40080</v>
      </c>
      <c r="E8" s="317">
        <v>11315</v>
      </c>
      <c r="F8" s="318">
        <f aca="true" t="shared" si="0" ref="F8:F13">SUM(D8:E8)</f>
        <v>51395</v>
      </c>
      <c r="G8" s="318">
        <v>40080</v>
      </c>
      <c r="H8" s="318">
        <v>10335</v>
      </c>
      <c r="I8" s="318">
        <f aca="true" t="shared" si="1" ref="I8:I16">SUM(G8:H8)</f>
        <v>50415</v>
      </c>
      <c r="J8" s="318">
        <v>40080</v>
      </c>
      <c r="K8" s="318">
        <v>6138</v>
      </c>
      <c r="L8" s="318">
        <f aca="true" t="shared" si="2" ref="L8:L15">SUM(J8:K8)</f>
        <v>46218</v>
      </c>
      <c r="M8" s="318">
        <v>40080</v>
      </c>
      <c r="N8" s="318">
        <v>3683</v>
      </c>
      <c r="O8" s="319">
        <f aca="true" t="shared" si="3" ref="O8:O15">SUM(M8:N8)</f>
        <v>43763</v>
      </c>
    </row>
    <row r="9" spans="1:15" s="320" customFormat="1" ht="24" customHeight="1">
      <c r="A9" s="313" t="s">
        <v>190</v>
      </c>
      <c r="B9" s="314" t="s">
        <v>522</v>
      </c>
      <c r="C9" s="315"/>
      <c r="D9" s="316">
        <v>26720</v>
      </c>
      <c r="E9" s="321">
        <v>7609</v>
      </c>
      <c r="F9" s="318">
        <f t="shared" si="0"/>
        <v>34329</v>
      </c>
      <c r="G9" s="318">
        <v>26720</v>
      </c>
      <c r="H9" s="318">
        <v>6891</v>
      </c>
      <c r="I9" s="318">
        <f t="shared" si="1"/>
        <v>33611</v>
      </c>
      <c r="J9" s="322">
        <v>26720</v>
      </c>
      <c r="K9" s="318">
        <v>5271</v>
      </c>
      <c r="L9" s="318">
        <f t="shared" si="2"/>
        <v>31991</v>
      </c>
      <c r="M9" s="318">
        <v>26720</v>
      </c>
      <c r="N9" s="318">
        <v>2455</v>
      </c>
      <c r="O9" s="319">
        <f t="shared" si="3"/>
        <v>29175</v>
      </c>
    </row>
    <row r="10" spans="1:15" s="320" customFormat="1" ht="24" customHeight="1">
      <c r="A10" s="313" t="s">
        <v>192</v>
      </c>
      <c r="B10" s="314" t="s">
        <v>472</v>
      </c>
      <c r="C10" s="315"/>
      <c r="D10" s="316">
        <v>33900</v>
      </c>
      <c r="E10" s="321">
        <v>18648</v>
      </c>
      <c r="F10" s="316">
        <f t="shared" si="0"/>
        <v>52548</v>
      </c>
      <c r="G10" s="322">
        <v>33900</v>
      </c>
      <c r="H10" s="318">
        <v>19090</v>
      </c>
      <c r="I10" s="318">
        <f t="shared" si="1"/>
        <v>52990</v>
      </c>
      <c r="J10" s="322">
        <v>33900</v>
      </c>
      <c r="K10" s="318">
        <v>16208</v>
      </c>
      <c r="L10" s="318">
        <f t="shared" si="2"/>
        <v>50108</v>
      </c>
      <c r="M10" s="318">
        <v>33900</v>
      </c>
      <c r="N10" s="318">
        <v>13328</v>
      </c>
      <c r="O10" s="319">
        <f t="shared" si="3"/>
        <v>47228</v>
      </c>
    </row>
    <row r="11" spans="1:15" s="320" customFormat="1" ht="24" customHeight="1">
      <c r="A11" s="313" t="s">
        <v>194</v>
      </c>
      <c r="B11" s="314" t="s">
        <v>476</v>
      </c>
      <c r="C11" s="315"/>
      <c r="D11" s="321">
        <v>75000</v>
      </c>
      <c r="E11" s="321">
        <v>12685</v>
      </c>
      <c r="F11" s="316">
        <f t="shared" si="0"/>
        <v>87685</v>
      </c>
      <c r="G11" s="322">
        <v>75000</v>
      </c>
      <c r="H11" s="318">
        <v>11143</v>
      </c>
      <c r="I11" s="318">
        <f t="shared" si="1"/>
        <v>86143</v>
      </c>
      <c r="J11" s="318">
        <v>75000</v>
      </c>
      <c r="K11" s="318">
        <v>7043</v>
      </c>
      <c r="L11" s="318">
        <f t="shared" si="2"/>
        <v>82043</v>
      </c>
      <c r="M11" s="318">
        <v>75000</v>
      </c>
      <c r="N11" s="318">
        <v>2710</v>
      </c>
      <c r="O11" s="319">
        <f t="shared" si="3"/>
        <v>77710</v>
      </c>
    </row>
    <row r="12" spans="1:15" s="320" customFormat="1" ht="24" customHeight="1">
      <c r="A12" s="313" t="s">
        <v>196</v>
      </c>
      <c r="B12" s="314" t="s">
        <v>480</v>
      </c>
      <c r="C12" s="315"/>
      <c r="D12" s="321"/>
      <c r="E12" s="321">
        <v>11863</v>
      </c>
      <c r="F12" s="316">
        <f t="shared" si="0"/>
        <v>11863</v>
      </c>
      <c r="G12" s="322">
        <v>87445</v>
      </c>
      <c r="H12" s="318">
        <v>15085</v>
      </c>
      <c r="I12" s="318">
        <f t="shared" si="1"/>
        <v>102530</v>
      </c>
      <c r="J12" s="318">
        <v>87445</v>
      </c>
      <c r="K12" s="318">
        <v>16413</v>
      </c>
      <c r="L12" s="318">
        <f t="shared" si="2"/>
        <v>103858</v>
      </c>
      <c r="M12" s="318">
        <v>87445</v>
      </c>
      <c r="N12" s="318">
        <v>14266</v>
      </c>
      <c r="O12" s="319">
        <f t="shared" si="3"/>
        <v>101711</v>
      </c>
    </row>
    <row r="13" spans="1:15" s="320" customFormat="1" ht="24" customHeight="1">
      <c r="A13" s="313" t="s">
        <v>197</v>
      </c>
      <c r="B13" s="314" t="s">
        <v>523</v>
      </c>
      <c r="C13" s="315"/>
      <c r="D13" s="321"/>
      <c r="E13" s="321">
        <v>1400</v>
      </c>
      <c r="F13" s="316">
        <f t="shared" si="0"/>
        <v>1400</v>
      </c>
      <c r="G13" s="322">
        <v>1752</v>
      </c>
      <c r="H13" s="318">
        <v>1513</v>
      </c>
      <c r="I13" s="318">
        <f t="shared" si="1"/>
        <v>3265</v>
      </c>
      <c r="J13" s="318">
        <v>1752</v>
      </c>
      <c r="K13" s="318">
        <v>1428</v>
      </c>
      <c r="L13" s="318">
        <f t="shared" si="2"/>
        <v>3180</v>
      </c>
      <c r="M13" s="318">
        <v>1752</v>
      </c>
      <c r="N13" s="318">
        <v>1267</v>
      </c>
      <c r="O13" s="319">
        <f t="shared" si="3"/>
        <v>3019</v>
      </c>
    </row>
    <row r="14" spans="1:15" s="320" customFormat="1" ht="24" customHeight="1">
      <c r="A14" s="313" t="s">
        <v>199</v>
      </c>
      <c r="B14" s="314" t="s">
        <v>524</v>
      </c>
      <c r="C14" s="315"/>
      <c r="D14" s="323"/>
      <c r="E14" s="323"/>
      <c r="F14" s="316"/>
      <c r="G14" s="324"/>
      <c r="H14" s="318">
        <v>19419</v>
      </c>
      <c r="I14" s="318">
        <f t="shared" si="1"/>
        <v>19419</v>
      </c>
      <c r="J14" s="318">
        <v>26740</v>
      </c>
      <c r="K14" s="318">
        <v>21895</v>
      </c>
      <c r="L14" s="318">
        <f t="shared" si="2"/>
        <v>48635</v>
      </c>
      <c r="M14" s="318">
        <v>36192</v>
      </c>
      <c r="N14" s="318">
        <v>20433</v>
      </c>
      <c r="O14" s="319">
        <f t="shared" si="3"/>
        <v>56625</v>
      </c>
    </row>
    <row r="15" spans="1:15" s="320" customFormat="1" ht="24" customHeight="1">
      <c r="A15" s="313" t="s">
        <v>201</v>
      </c>
      <c r="B15" s="314" t="s">
        <v>492</v>
      </c>
      <c r="C15" s="315"/>
      <c r="D15" s="323"/>
      <c r="E15" s="323"/>
      <c r="F15" s="316"/>
      <c r="G15" s="322">
        <v>22219</v>
      </c>
      <c r="H15" s="318">
        <v>17909</v>
      </c>
      <c r="I15" s="318">
        <f t="shared" si="1"/>
        <v>40128</v>
      </c>
      <c r="J15" s="318">
        <v>88876</v>
      </c>
      <c r="K15" s="318">
        <v>17585</v>
      </c>
      <c r="L15" s="318">
        <f t="shared" si="2"/>
        <v>106461</v>
      </c>
      <c r="M15" s="318">
        <v>88876</v>
      </c>
      <c r="N15" s="318">
        <v>15485</v>
      </c>
      <c r="O15" s="319">
        <f t="shared" si="3"/>
        <v>104361</v>
      </c>
    </row>
    <row r="16" spans="1:15" s="320" customFormat="1" ht="24" customHeight="1">
      <c r="A16" s="313" t="s">
        <v>203</v>
      </c>
      <c r="B16" s="314" t="s">
        <v>525</v>
      </c>
      <c r="C16" s="315"/>
      <c r="D16" s="321"/>
      <c r="E16" s="321"/>
      <c r="F16" s="316"/>
      <c r="G16" s="322">
        <v>165000</v>
      </c>
      <c r="H16" s="318">
        <v>3486</v>
      </c>
      <c r="I16" s="318">
        <f t="shared" si="1"/>
        <v>168486</v>
      </c>
      <c r="J16" s="325"/>
      <c r="K16" s="325"/>
      <c r="L16" s="318"/>
      <c r="M16" s="325"/>
      <c r="N16" s="325"/>
      <c r="O16" s="319"/>
    </row>
    <row r="17" spans="1:15" s="320" customFormat="1" ht="24" customHeight="1">
      <c r="A17" s="313" t="s">
        <v>205</v>
      </c>
      <c r="B17" s="314" t="s">
        <v>526</v>
      </c>
      <c r="C17" s="315"/>
      <c r="D17" s="321"/>
      <c r="E17" s="321"/>
      <c r="F17" s="316"/>
      <c r="G17" s="322"/>
      <c r="H17" s="317">
        <v>1600</v>
      </c>
      <c r="I17" s="317">
        <f>SUM(H17)</f>
        <v>1600</v>
      </c>
      <c r="J17" s="325"/>
      <c r="K17" s="318">
        <v>10556</v>
      </c>
      <c r="L17" s="318">
        <f>SUM(K17)</f>
        <v>10556</v>
      </c>
      <c r="M17" s="318">
        <v>18212</v>
      </c>
      <c r="N17" s="318">
        <v>10226</v>
      </c>
      <c r="O17" s="319">
        <f>SUM(M17:N17)</f>
        <v>28438</v>
      </c>
    </row>
    <row r="18" spans="1:15" s="320" customFormat="1" ht="24" customHeight="1">
      <c r="A18" s="313" t="s">
        <v>207</v>
      </c>
      <c r="B18" s="314" t="s">
        <v>504</v>
      </c>
      <c r="C18" s="315"/>
      <c r="D18" s="321"/>
      <c r="E18" s="321"/>
      <c r="F18" s="316"/>
      <c r="G18" s="322"/>
      <c r="H18" s="317">
        <v>6400</v>
      </c>
      <c r="I18" s="317">
        <f>SUM(H18)</f>
        <v>6400</v>
      </c>
      <c r="J18" s="318">
        <v>23823</v>
      </c>
      <c r="K18" s="318">
        <v>20584</v>
      </c>
      <c r="L18" s="318">
        <f>SUM(J18:K18)</f>
        <v>44407</v>
      </c>
      <c r="M18" s="318">
        <v>95292</v>
      </c>
      <c r="N18" s="318">
        <v>19726</v>
      </c>
      <c r="O18" s="319">
        <f>SUM(M18:N18)</f>
        <v>115018</v>
      </c>
    </row>
    <row r="19" spans="1:15" s="320" customFormat="1" ht="24" customHeight="1">
      <c r="A19" s="313" t="s">
        <v>209</v>
      </c>
      <c r="B19" s="314" t="s">
        <v>508</v>
      </c>
      <c r="C19" s="315"/>
      <c r="D19" s="321"/>
      <c r="E19" s="321"/>
      <c r="F19" s="316"/>
      <c r="G19" s="322"/>
      <c r="H19" s="317">
        <v>255</v>
      </c>
      <c r="I19" s="317">
        <f>SUM(H19)</f>
        <v>255</v>
      </c>
      <c r="J19" s="318">
        <v>168979</v>
      </c>
      <c r="K19" s="318">
        <v>3060</v>
      </c>
      <c r="L19" s="318">
        <f>SUM(J19:K19)</f>
        <v>172039</v>
      </c>
      <c r="M19" s="318"/>
      <c r="N19" s="318"/>
      <c r="O19" s="319"/>
    </row>
    <row r="20" spans="1:15" s="320" customFormat="1" ht="24" customHeight="1">
      <c r="A20" s="313" t="s">
        <v>211</v>
      </c>
      <c r="B20" s="326" t="s">
        <v>527</v>
      </c>
      <c r="C20" s="327"/>
      <c r="D20" s="323"/>
      <c r="E20" s="323"/>
      <c r="F20" s="321"/>
      <c r="G20" s="328"/>
      <c r="H20" s="329"/>
      <c r="I20" s="317"/>
      <c r="J20" s="329"/>
      <c r="K20" s="317">
        <v>15000</v>
      </c>
      <c r="L20" s="317">
        <f>SUM(K20)</f>
        <v>15000</v>
      </c>
      <c r="M20" s="329"/>
      <c r="N20" s="317">
        <v>16086</v>
      </c>
      <c r="O20" s="319">
        <f>SUM(M20:N20)</f>
        <v>16086</v>
      </c>
    </row>
    <row r="21" spans="1:15" s="320" customFormat="1" ht="24" customHeight="1">
      <c r="A21" s="313" t="s">
        <v>213</v>
      </c>
      <c r="B21" s="326" t="s">
        <v>528</v>
      </c>
      <c r="C21" s="330"/>
      <c r="D21" s="323"/>
      <c r="E21" s="323"/>
      <c r="F21" s="321"/>
      <c r="G21" s="328"/>
      <c r="H21" s="329"/>
      <c r="I21" s="317"/>
      <c r="J21" s="329"/>
      <c r="K21" s="329"/>
      <c r="L21" s="317"/>
      <c r="M21" s="329"/>
      <c r="N21" s="317">
        <v>10000</v>
      </c>
      <c r="O21" s="331">
        <f>SUM(M21:N21)</f>
        <v>10000</v>
      </c>
    </row>
    <row r="22" spans="1:15" ht="7.5" customHeight="1" thickBot="1">
      <c r="A22" s="332"/>
      <c r="B22" s="333"/>
      <c r="C22" s="334"/>
      <c r="D22" s="335"/>
      <c r="E22" s="335"/>
      <c r="F22" s="336"/>
      <c r="G22" s="337"/>
      <c r="H22" s="337"/>
      <c r="I22" s="338"/>
      <c r="J22" s="337"/>
      <c r="K22" s="337"/>
      <c r="L22" s="338"/>
      <c r="M22" s="337"/>
      <c r="N22" s="339"/>
      <c r="O22" s="340"/>
    </row>
    <row r="23" spans="1:15" s="320" customFormat="1" ht="21" customHeight="1" thickBot="1">
      <c r="A23" s="341"/>
      <c r="B23" s="342" t="s">
        <v>529</v>
      </c>
      <c r="C23" s="343"/>
      <c r="D23" s="344">
        <f>SUM(D8:D21)</f>
        <v>175700</v>
      </c>
      <c r="E23" s="344">
        <f>SUM(E8:E21)</f>
        <v>63520</v>
      </c>
      <c r="F23" s="344">
        <f>SUM(F8:F21)</f>
        <v>239220</v>
      </c>
      <c r="G23" s="344">
        <f>SUM(G8:G21)</f>
        <v>452116</v>
      </c>
      <c r="H23" s="344">
        <f>SUM(H8:H21)</f>
        <v>113126</v>
      </c>
      <c r="I23" s="344">
        <f>SUM(I8:I22)</f>
        <v>565242</v>
      </c>
      <c r="J23" s="344">
        <f>SUM(J8:J21)</f>
        <v>573315</v>
      </c>
      <c r="K23" s="344">
        <f>SUM(K8:K21)</f>
        <v>141181</v>
      </c>
      <c r="L23" s="344">
        <f>SUM(L8:L22)</f>
        <v>714496</v>
      </c>
      <c r="M23" s="344">
        <f>SUM(M8:M22)</f>
        <v>503469</v>
      </c>
      <c r="N23" s="344">
        <f>SUM(N8:N22)</f>
        <v>129665</v>
      </c>
      <c r="O23" s="344">
        <f>SUM(O8:O22)</f>
        <v>633134</v>
      </c>
    </row>
    <row r="25" ht="15.75">
      <c r="A25" s="345"/>
    </row>
  </sheetData>
  <mergeCells count="8">
    <mergeCell ref="J1:O1"/>
    <mergeCell ref="A3:O3"/>
    <mergeCell ref="N5:O5"/>
    <mergeCell ref="B6:B7"/>
    <mergeCell ref="G6:I6"/>
    <mergeCell ref="J6:L6"/>
    <mergeCell ref="M6:O6"/>
    <mergeCell ref="A6:A7"/>
  </mergeCells>
  <printOptions horizontalCentered="1"/>
  <pageMargins left="0.5905511811023623" right="0.3937007874015748" top="0.5905511811023623" bottom="0.3937007874015748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Q303"/>
  <sheetViews>
    <sheetView showGridLines="0" showZero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140625" style="348" customWidth="1"/>
    <col min="2" max="2" width="78.00390625" style="347" customWidth="1"/>
    <col min="3" max="3" width="9.140625" style="348" customWidth="1"/>
    <col min="4" max="4" width="10.28125" style="347" customWidth="1"/>
    <col min="5" max="5" width="12.140625" style="347" customWidth="1"/>
    <col min="6" max="6" width="9.00390625" style="347" customWidth="1"/>
    <col min="7" max="7" width="9.421875" style="347" customWidth="1"/>
    <col min="8" max="8" width="11.421875" style="347" customWidth="1"/>
    <col min="9" max="9" width="10.00390625" style="349" customWidth="1"/>
    <col min="10" max="10" width="10.8515625" style="347" customWidth="1"/>
    <col min="11" max="11" width="8.28125" style="347" customWidth="1"/>
    <col min="12" max="12" width="11.28125" style="347" customWidth="1"/>
    <col min="13" max="13" width="9.421875" style="347" customWidth="1"/>
    <col min="14" max="15" width="10.00390625" style="347" customWidth="1"/>
    <col min="16" max="16" width="11.7109375" style="349" customWidth="1"/>
    <col min="17" max="17" width="10.28125" style="347" customWidth="1"/>
    <col min="18" max="19" width="9.140625" style="347" customWidth="1"/>
    <col min="20" max="20" width="10.57421875" style="347" bestFit="1" customWidth="1"/>
    <col min="21" max="16384" width="9.140625" style="347" customWidth="1"/>
  </cols>
  <sheetData>
    <row r="1" spans="1:17" ht="12.75" customHeight="1">
      <c r="A1" s="346" t="s">
        <v>140</v>
      </c>
      <c r="Q1" s="350" t="s">
        <v>531</v>
      </c>
    </row>
    <row r="2" spans="1:17" ht="12.75" customHeight="1">
      <c r="A2" s="347"/>
      <c r="Q2" s="351"/>
    </row>
    <row r="3" spans="1:17" ht="20.25" customHeight="1">
      <c r="A3" s="352" t="s">
        <v>532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</row>
    <row r="4" ht="13.5" thickBot="1">
      <c r="Q4" s="350" t="s">
        <v>90</v>
      </c>
    </row>
    <row r="5" spans="1:17" s="358" customFormat="1" ht="30.75" customHeight="1" thickBot="1">
      <c r="A5" s="353" t="s">
        <v>183</v>
      </c>
      <c r="B5" s="353" t="s">
        <v>184</v>
      </c>
      <c r="C5" s="354" t="s">
        <v>533</v>
      </c>
      <c r="D5" s="355" t="s">
        <v>1004</v>
      </c>
      <c r="E5" s="356"/>
      <c r="F5" s="356"/>
      <c r="G5" s="356"/>
      <c r="H5" s="356"/>
      <c r="I5" s="357"/>
      <c r="J5" s="355" t="s">
        <v>1005</v>
      </c>
      <c r="K5" s="356"/>
      <c r="L5" s="357"/>
      <c r="M5" s="354" t="s">
        <v>534</v>
      </c>
      <c r="N5" s="354" t="s">
        <v>535</v>
      </c>
      <c r="O5" s="354" t="s">
        <v>536</v>
      </c>
      <c r="P5" s="354" t="s">
        <v>537</v>
      </c>
      <c r="Q5" s="354" t="s">
        <v>538</v>
      </c>
    </row>
    <row r="6" spans="1:17" s="358" customFormat="1" ht="76.5" customHeight="1" thickBot="1">
      <c r="A6" s="359"/>
      <c r="B6" s="359"/>
      <c r="C6" s="360"/>
      <c r="D6" s="361" t="s">
        <v>1006</v>
      </c>
      <c r="E6" s="361" t="s">
        <v>1007</v>
      </c>
      <c r="F6" s="361" t="s">
        <v>1008</v>
      </c>
      <c r="G6" s="361" t="s">
        <v>1009</v>
      </c>
      <c r="H6" s="361" t="s">
        <v>1010</v>
      </c>
      <c r="I6" s="362" t="s">
        <v>460</v>
      </c>
      <c r="J6" s="361" t="s">
        <v>1011</v>
      </c>
      <c r="K6" s="361" t="s">
        <v>1012</v>
      </c>
      <c r="L6" s="361" t="s">
        <v>1013</v>
      </c>
      <c r="M6" s="360"/>
      <c r="N6" s="360"/>
      <c r="O6" s="360"/>
      <c r="P6" s="360"/>
      <c r="Q6" s="360"/>
    </row>
    <row r="7" spans="2:16" s="348" customFormat="1" ht="7.5" customHeight="1">
      <c r="B7" s="347"/>
      <c r="D7" s="347"/>
      <c r="E7" s="347"/>
      <c r="F7" s="347"/>
      <c r="G7" s="347"/>
      <c r="H7" s="347"/>
      <c r="I7" s="349"/>
      <c r="J7" s="347"/>
      <c r="K7" s="347"/>
      <c r="L7" s="347"/>
      <c r="M7" s="347"/>
      <c r="N7" s="347"/>
      <c r="O7" s="347"/>
      <c r="P7" s="349"/>
    </row>
    <row r="8" spans="1:16" s="365" customFormat="1" ht="18.75" customHeight="1">
      <c r="A8" s="363" t="s">
        <v>539</v>
      </c>
      <c r="B8" s="364" t="s">
        <v>540</v>
      </c>
      <c r="D8" s="366"/>
      <c r="E8" s="366"/>
      <c r="F8" s="366"/>
      <c r="G8" s="366"/>
      <c r="H8" s="366"/>
      <c r="I8" s="367"/>
      <c r="J8" s="366"/>
      <c r="K8" s="366"/>
      <c r="L8" s="366"/>
      <c r="M8" s="366"/>
      <c r="N8" s="366"/>
      <c r="O8" s="366"/>
      <c r="P8" s="368"/>
    </row>
    <row r="9" spans="2:16" s="365" customFormat="1" ht="5.25" customHeight="1">
      <c r="B9" s="366"/>
      <c r="D9" s="366"/>
      <c r="E9" s="366"/>
      <c r="F9" s="366"/>
      <c r="G9" s="366"/>
      <c r="H9" s="366"/>
      <c r="I9" s="367"/>
      <c r="J9" s="366"/>
      <c r="K9" s="366"/>
      <c r="L9" s="366"/>
      <c r="M9" s="366"/>
      <c r="N9" s="366"/>
      <c r="O9" s="366"/>
      <c r="P9" s="368"/>
    </row>
    <row r="10" spans="1:16" s="365" customFormat="1" ht="25.5" customHeight="1">
      <c r="A10" s="365" t="s">
        <v>188</v>
      </c>
      <c r="B10" s="366" t="s">
        <v>541</v>
      </c>
      <c r="C10" s="365" t="s">
        <v>542</v>
      </c>
      <c r="D10" s="366">
        <v>35396</v>
      </c>
      <c r="E10" s="366">
        <v>11533</v>
      </c>
      <c r="F10" s="366">
        <v>25059</v>
      </c>
      <c r="G10" s="366"/>
      <c r="H10" s="366">
        <v>4097</v>
      </c>
      <c r="I10" s="369">
        <f>SUM(D10:H10)</f>
        <v>76085</v>
      </c>
      <c r="J10" s="366">
        <v>225</v>
      </c>
      <c r="K10" s="366"/>
      <c r="L10" s="366"/>
      <c r="M10" s="366"/>
      <c r="N10" s="366"/>
      <c r="O10" s="369">
        <f>SUM(I10:N10)</f>
        <v>76310</v>
      </c>
      <c r="P10" s="368">
        <v>76310</v>
      </c>
    </row>
    <row r="11" spans="1:16" s="365" customFormat="1" ht="13.5" customHeight="1">
      <c r="A11" s="365" t="s">
        <v>190</v>
      </c>
      <c r="B11" s="366" t="s">
        <v>543</v>
      </c>
      <c r="C11" s="365" t="s">
        <v>544</v>
      </c>
      <c r="D11" s="366">
        <v>680</v>
      </c>
      <c r="E11" s="366">
        <v>75</v>
      </c>
      <c r="F11" s="366">
        <v>94</v>
      </c>
      <c r="G11" s="366"/>
      <c r="H11" s="366"/>
      <c r="I11" s="369">
        <f>SUM(C11:H11)</f>
        <v>849</v>
      </c>
      <c r="J11" s="366"/>
      <c r="K11" s="366"/>
      <c r="L11" s="366"/>
      <c r="M11" s="366"/>
      <c r="N11" s="366"/>
      <c r="O11" s="369">
        <f>SUM(I11:N11)</f>
        <v>849</v>
      </c>
      <c r="P11" s="368"/>
    </row>
    <row r="12" spans="1:16" s="365" customFormat="1" ht="13.5" customHeight="1">
      <c r="A12" s="365" t="s">
        <v>192</v>
      </c>
      <c r="B12" s="366" t="s">
        <v>545</v>
      </c>
      <c r="C12" s="365" t="s">
        <v>546</v>
      </c>
      <c r="D12" s="366"/>
      <c r="E12" s="366"/>
      <c r="F12" s="366">
        <v>5700</v>
      </c>
      <c r="G12" s="366"/>
      <c r="H12" s="366"/>
      <c r="I12" s="369">
        <f>SUM(C12:H12)</f>
        <v>5700</v>
      </c>
      <c r="J12" s="366"/>
      <c r="K12" s="366"/>
      <c r="L12" s="366"/>
      <c r="M12" s="366"/>
      <c r="N12" s="366"/>
      <c r="O12" s="369">
        <f>SUM(I12:N12)</f>
        <v>5700</v>
      </c>
      <c r="P12" s="368">
        <v>5700</v>
      </c>
    </row>
    <row r="13" spans="1:16" s="365" customFormat="1" ht="13.5" customHeight="1">
      <c r="A13" s="365" t="s">
        <v>194</v>
      </c>
      <c r="B13" s="366" t="s">
        <v>547</v>
      </c>
      <c r="C13" s="365" t="s">
        <v>548</v>
      </c>
      <c r="D13" s="366"/>
      <c r="E13" s="366"/>
      <c r="F13" s="366">
        <v>1000</v>
      </c>
      <c r="G13" s="366"/>
      <c r="H13" s="366"/>
      <c r="I13" s="369">
        <f>SUM(C13:H13)</f>
        <v>1000</v>
      </c>
      <c r="J13" s="366"/>
      <c r="K13" s="366"/>
      <c r="L13" s="366"/>
      <c r="M13" s="366"/>
      <c r="N13" s="366"/>
      <c r="O13" s="369">
        <f>SUM(I13:N13)</f>
        <v>1000</v>
      </c>
      <c r="P13" s="368">
        <v>1000</v>
      </c>
    </row>
    <row r="14" spans="1:16" s="365" customFormat="1" ht="13.5" customHeight="1">
      <c r="A14" s="365" t="s">
        <v>196</v>
      </c>
      <c r="B14" s="366" t="s">
        <v>549</v>
      </c>
      <c r="C14" s="365" t="s">
        <v>550</v>
      </c>
      <c r="D14" s="366"/>
      <c r="E14" s="366"/>
      <c r="F14" s="366"/>
      <c r="G14" s="366"/>
      <c r="H14" s="366"/>
      <c r="I14" s="369"/>
      <c r="J14" s="366"/>
      <c r="K14" s="366"/>
      <c r="L14" s="366">
        <v>5000</v>
      </c>
      <c r="M14" s="366"/>
      <c r="N14" s="366"/>
      <c r="O14" s="369">
        <f>SUM(I14:N14)</f>
        <v>5000</v>
      </c>
      <c r="P14" s="368"/>
    </row>
    <row r="15" spans="2:16" s="348" customFormat="1" ht="14.25" customHeight="1" thickBot="1">
      <c r="B15" s="347"/>
      <c r="D15" s="347"/>
      <c r="E15" s="347"/>
      <c r="F15" s="347"/>
      <c r="G15" s="347"/>
      <c r="H15" s="347"/>
      <c r="I15" s="349"/>
      <c r="J15" s="347"/>
      <c r="K15" s="347"/>
      <c r="L15" s="347"/>
      <c r="M15" s="347"/>
      <c r="N15" s="347"/>
      <c r="O15" s="370"/>
      <c r="P15" s="371"/>
    </row>
    <row r="16" spans="2:17" s="372" customFormat="1" ht="18" customHeight="1" thickBot="1">
      <c r="B16" s="373" t="s">
        <v>551</v>
      </c>
      <c r="C16" s="374"/>
      <c r="D16" s="375">
        <f aca="true" t="shared" si="0" ref="D16:I16">SUM(D8:D14)</f>
        <v>36076</v>
      </c>
      <c r="E16" s="375">
        <f t="shared" si="0"/>
        <v>11608</v>
      </c>
      <c r="F16" s="375">
        <f t="shared" si="0"/>
        <v>31853</v>
      </c>
      <c r="G16" s="375">
        <f t="shared" si="0"/>
        <v>0</v>
      </c>
      <c r="H16" s="375">
        <f t="shared" si="0"/>
        <v>4097</v>
      </c>
      <c r="I16" s="376">
        <f t="shared" si="0"/>
        <v>83634</v>
      </c>
      <c r="J16" s="375">
        <f aca="true" t="shared" si="1" ref="J16:O16">SUM(J10:J15)</f>
        <v>225</v>
      </c>
      <c r="K16" s="375">
        <f t="shared" si="1"/>
        <v>0</v>
      </c>
      <c r="L16" s="375">
        <f t="shared" si="1"/>
        <v>5000</v>
      </c>
      <c r="M16" s="375">
        <f t="shared" si="1"/>
        <v>0</v>
      </c>
      <c r="N16" s="375">
        <f t="shared" si="1"/>
        <v>0</v>
      </c>
      <c r="O16" s="376">
        <f t="shared" si="1"/>
        <v>88859</v>
      </c>
      <c r="P16" s="377">
        <f>SUM(P8:P15)</f>
        <v>83010</v>
      </c>
      <c r="Q16" s="375">
        <v>232979</v>
      </c>
    </row>
    <row r="17" spans="2:17" s="348" customFormat="1" ht="15.75" customHeight="1">
      <c r="B17" s="347"/>
      <c r="D17" s="347"/>
      <c r="E17" s="347"/>
      <c r="F17" s="347"/>
      <c r="G17" s="347"/>
      <c r="H17" s="347"/>
      <c r="I17" s="349"/>
      <c r="J17" s="347"/>
      <c r="K17" s="347"/>
      <c r="L17" s="347"/>
      <c r="M17" s="347"/>
      <c r="N17" s="347"/>
      <c r="O17" s="370"/>
      <c r="P17" s="371"/>
      <c r="Q17" s="351"/>
    </row>
    <row r="18" spans="1:17" s="348" customFormat="1" ht="18.75" customHeight="1">
      <c r="A18" s="378" t="s">
        <v>552</v>
      </c>
      <c r="B18" s="379" t="s">
        <v>553</v>
      </c>
      <c r="D18" s="347"/>
      <c r="E18" s="347"/>
      <c r="F18" s="347"/>
      <c r="G18" s="347"/>
      <c r="H18" s="347"/>
      <c r="I18" s="349"/>
      <c r="J18" s="347"/>
      <c r="K18" s="347"/>
      <c r="L18" s="347"/>
      <c r="M18" s="347"/>
      <c r="N18" s="347"/>
      <c r="O18" s="370"/>
      <c r="P18" s="371"/>
      <c r="Q18" s="351"/>
    </row>
    <row r="19" spans="4:17" s="348" customFormat="1" ht="3.75" customHeight="1">
      <c r="D19" s="347"/>
      <c r="E19" s="347"/>
      <c r="F19" s="347"/>
      <c r="G19" s="347"/>
      <c r="H19" s="347"/>
      <c r="I19" s="349"/>
      <c r="J19" s="347"/>
      <c r="K19" s="347"/>
      <c r="L19" s="347"/>
      <c r="M19" s="347"/>
      <c r="N19" s="347"/>
      <c r="O19" s="370"/>
      <c r="P19" s="371"/>
      <c r="Q19" s="351"/>
    </row>
    <row r="20" spans="1:16" s="365" customFormat="1" ht="13.5" customHeight="1">
      <c r="A20" s="365" t="s">
        <v>188</v>
      </c>
      <c r="B20" s="366" t="s">
        <v>554</v>
      </c>
      <c r="C20" s="365" t="s">
        <v>555</v>
      </c>
      <c r="D20" s="366">
        <v>121116</v>
      </c>
      <c r="E20" s="366">
        <v>39830</v>
      </c>
      <c r="F20" s="366">
        <v>64473</v>
      </c>
      <c r="G20" s="366"/>
      <c r="H20" s="366"/>
      <c r="I20" s="369">
        <f aca="true" t="shared" si="2" ref="I20:I31">SUM(D20:H20)</f>
        <v>225419</v>
      </c>
      <c r="J20" s="366">
        <v>300</v>
      </c>
      <c r="K20" s="366"/>
      <c r="L20" s="366"/>
      <c r="M20" s="366"/>
      <c r="N20" s="366"/>
      <c r="O20" s="369">
        <f aca="true" t="shared" si="3" ref="O20:O30">SUM(I20:N20)</f>
        <v>225719</v>
      </c>
      <c r="P20" s="368">
        <v>225719</v>
      </c>
    </row>
    <row r="21" spans="1:16" s="365" customFormat="1" ht="13.5" customHeight="1">
      <c r="A21" s="365" t="s">
        <v>190</v>
      </c>
      <c r="B21" s="366" t="s">
        <v>556</v>
      </c>
      <c r="C21" s="365" t="s">
        <v>557</v>
      </c>
      <c r="D21" s="366">
        <v>251486</v>
      </c>
      <c r="E21" s="366">
        <v>80667</v>
      </c>
      <c r="F21" s="366">
        <v>121419</v>
      </c>
      <c r="G21" s="366">
        <v>500</v>
      </c>
      <c r="H21" s="366"/>
      <c r="I21" s="369">
        <f t="shared" si="2"/>
        <v>454072</v>
      </c>
      <c r="J21" s="366"/>
      <c r="K21" s="366"/>
      <c r="L21" s="366"/>
      <c r="M21" s="366"/>
      <c r="N21" s="366"/>
      <c r="O21" s="369">
        <f t="shared" si="3"/>
        <v>454072</v>
      </c>
      <c r="P21" s="368">
        <v>454072</v>
      </c>
    </row>
    <row r="22" spans="1:16" s="365" customFormat="1" ht="13.5" customHeight="1">
      <c r="A22" s="365" t="s">
        <v>192</v>
      </c>
      <c r="B22" s="366" t="s">
        <v>558</v>
      </c>
      <c r="C22" s="365" t="s">
        <v>559</v>
      </c>
      <c r="D22" s="366">
        <v>64960</v>
      </c>
      <c r="E22" s="366">
        <v>20837</v>
      </c>
      <c r="F22" s="366">
        <v>38474</v>
      </c>
      <c r="G22" s="366"/>
      <c r="H22" s="366"/>
      <c r="I22" s="369">
        <f t="shared" si="2"/>
        <v>124271</v>
      </c>
      <c r="J22" s="366"/>
      <c r="K22" s="366"/>
      <c r="L22" s="366"/>
      <c r="M22" s="366"/>
      <c r="N22" s="366"/>
      <c r="O22" s="369">
        <f t="shared" si="3"/>
        <v>124271</v>
      </c>
      <c r="P22" s="368">
        <v>124271</v>
      </c>
    </row>
    <row r="23" spans="1:16" s="365" customFormat="1" ht="28.5" customHeight="1">
      <c r="A23" s="365" t="s">
        <v>194</v>
      </c>
      <c r="B23" s="366" t="s">
        <v>560</v>
      </c>
      <c r="C23" s="365" t="s">
        <v>561</v>
      </c>
      <c r="D23" s="366"/>
      <c r="E23" s="366">
        <v>1296</v>
      </c>
      <c r="F23" s="366">
        <v>160</v>
      </c>
      <c r="G23" s="366"/>
      <c r="H23" s="366">
        <v>70365</v>
      </c>
      <c r="I23" s="369">
        <f t="shared" si="2"/>
        <v>71821</v>
      </c>
      <c r="J23" s="366"/>
      <c r="K23" s="366"/>
      <c r="L23" s="366"/>
      <c r="M23" s="366"/>
      <c r="N23" s="366"/>
      <c r="O23" s="369">
        <f t="shared" si="3"/>
        <v>71821</v>
      </c>
      <c r="P23" s="368">
        <v>69021</v>
      </c>
    </row>
    <row r="24" spans="1:16" s="365" customFormat="1" ht="13.5" customHeight="1">
      <c r="A24" s="365" t="s">
        <v>196</v>
      </c>
      <c r="B24" s="366" t="s">
        <v>543</v>
      </c>
      <c r="C24" s="365" t="s">
        <v>544</v>
      </c>
      <c r="D24" s="366">
        <v>170</v>
      </c>
      <c r="E24" s="366">
        <v>19</v>
      </c>
      <c r="F24" s="366"/>
      <c r="G24" s="366"/>
      <c r="H24" s="366"/>
      <c r="I24" s="369">
        <f t="shared" si="2"/>
        <v>189</v>
      </c>
      <c r="J24" s="366"/>
      <c r="K24" s="366"/>
      <c r="L24" s="366"/>
      <c r="M24" s="366"/>
      <c r="N24" s="366"/>
      <c r="O24" s="369">
        <f t="shared" si="3"/>
        <v>189</v>
      </c>
      <c r="P24" s="368"/>
    </row>
    <row r="25" spans="1:16" s="365" customFormat="1" ht="13.5" customHeight="1">
      <c r="A25" s="365" t="s">
        <v>197</v>
      </c>
      <c r="B25" s="366" t="s">
        <v>562</v>
      </c>
      <c r="C25" s="365" t="s">
        <v>563</v>
      </c>
      <c r="D25" s="366"/>
      <c r="E25" s="366"/>
      <c r="F25" s="366"/>
      <c r="G25" s="366"/>
      <c r="H25" s="366">
        <v>50</v>
      </c>
      <c r="I25" s="369">
        <f t="shared" si="2"/>
        <v>50</v>
      </c>
      <c r="J25" s="366"/>
      <c r="K25" s="366"/>
      <c r="L25" s="366"/>
      <c r="M25" s="366"/>
      <c r="N25" s="366"/>
      <c r="O25" s="369">
        <f t="shared" si="3"/>
        <v>50</v>
      </c>
      <c r="P25" s="368">
        <v>50</v>
      </c>
    </row>
    <row r="26" spans="1:16" s="365" customFormat="1" ht="13.5" customHeight="1">
      <c r="A26" s="365" t="s">
        <v>199</v>
      </c>
      <c r="B26" s="366" t="s">
        <v>564</v>
      </c>
      <c r="C26" s="365" t="s">
        <v>565</v>
      </c>
      <c r="D26" s="366"/>
      <c r="E26" s="366"/>
      <c r="F26" s="366"/>
      <c r="G26" s="366"/>
      <c r="H26" s="366">
        <v>1400</v>
      </c>
      <c r="I26" s="369">
        <f t="shared" si="2"/>
        <v>1400</v>
      </c>
      <c r="J26" s="366"/>
      <c r="K26" s="366"/>
      <c r="L26" s="366"/>
      <c r="M26" s="366"/>
      <c r="N26" s="366"/>
      <c r="O26" s="369">
        <f t="shared" si="3"/>
        <v>1400</v>
      </c>
      <c r="P26" s="368">
        <v>1400</v>
      </c>
    </row>
    <row r="27" spans="1:16" s="365" customFormat="1" ht="13.5" customHeight="1">
      <c r="A27" s="365" t="s">
        <v>201</v>
      </c>
      <c r="B27" s="366" t="s">
        <v>566</v>
      </c>
      <c r="C27" s="365" t="s">
        <v>567</v>
      </c>
      <c r="D27" s="366"/>
      <c r="E27" s="366"/>
      <c r="F27" s="366"/>
      <c r="G27" s="366"/>
      <c r="H27" s="366"/>
      <c r="I27" s="369">
        <f t="shared" si="2"/>
        <v>0</v>
      </c>
      <c r="J27" s="366"/>
      <c r="K27" s="366"/>
      <c r="L27" s="366">
        <v>15000</v>
      </c>
      <c r="M27" s="366"/>
      <c r="N27" s="366"/>
      <c r="O27" s="369">
        <f t="shared" si="3"/>
        <v>15000</v>
      </c>
      <c r="P27" s="368">
        <v>15000</v>
      </c>
    </row>
    <row r="28" spans="1:16" s="365" customFormat="1" ht="13.5" customHeight="1">
      <c r="A28" s="365" t="s">
        <v>203</v>
      </c>
      <c r="B28" s="366" t="s">
        <v>568</v>
      </c>
      <c r="C28" s="365" t="s">
        <v>569</v>
      </c>
      <c r="D28" s="366"/>
      <c r="E28" s="366"/>
      <c r="F28" s="366"/>
      <c r="G28" s="366"/>
      <c r="H28" s="366"/>
      <c r="I28" s="369">
        <f t="shared" si="2"/>
        <v>0</v>
      </c>
      <c r="J28" s="366"/>
      <c r="K28" s="366"/>
      <c r="L28" s="366">
        <v>10000</v>
      </c>
      <c r="M28" s="366"/>
      <c r="N28" s="366"/>
      <c r="O28" s="369">
        <f t="shared" si="3"/>
        <v>10000</v>
      </c>
      <c r="P28" s="368">
        <v>10000</v>
      </c>
    </row>
    <row r="29" spans="1:16" s="365" customFormat="1" ht="13.5" customHeight="1">
      <c r="A29" s="365" t="s">
        <v>205</v>
      </c>
      <c r="B29" s="366" t="s">
        <v>570</v>
      </c>
      <c r="C29" s="365" t="s">
        <v>569</v>
      </c>
      <c r="D29" s="366"/>
      <c r="E29" s="366"/>
      <c r="F29" s="366"/>
      <c r="G29" s="366"/>
      <c r="H29" s="366"/>
      <c r="I29" s="369">
        <f t="shared" si="2"/>
        <v>0</v>
      </c>
      <c r="J29" s="366"/>
      <c r="K29" s="366"/>
      <c r="L29" s="366">
        <v>6200</v>
      </c>
      <c r="M29" s="366"/>
      <c r="N29" s="366"/>
      <c r="O29" s="369">
        <f t="shared" si="3"/>
        <v>6200</v>
      </c>
      <c r="P29" s="368">
        <v>6200</v>
      </c>
    </row>
    <row r="30" spans="1:16" s="365" customFormat="1" ht="13.5" customHeight="1">
      <c r="A30" s="365" t="s">
        <v>207</v>
      </c>
      <c r="B30" s="366" t="s">
        <v>571</v>
      </c>
      <c r="C30" s="365" t="s">
        <v>572</v>
      </c>
      <c r="D30" s="366"/>
      <c r="E30" s="366"/>
      <c r="F30" s="366"/>
      <c r="G30" s="366"/>
      <c r="H30" s="366"/>
      <c r="I30" s="369">
        <f t="shared" si="2"/>
        <v>0</v>
      </c>
      <c r="J30" s="366"/>
      <c r="K30" s="366"/>
      <c r="L30" s="366"/>
      <c r="M30" s="366"/>
      <c r="N30" s="366">
        <v>906</v>
      </c>
      <c r="O30" s="369">
        <f t="shared" si="3"/>
        <v>906</v>
      </c>
      <c r="P30" s="368">
        <v>906</v>
      </c>
    </row>
    <row r="31" spans="2:17" s="348" customFormat="1" ht="12" customHeight="1" thickBot="1">
      <c r="B31" s="347"/>
      <c r="D31" s="347"/>
      <c r="E31" s="347"/>
      <c r="F31" s="347"/>
      <c r="G31" s="347"/>
      <c r="H31" s="380"/>
      <c r="I31" s="381">
        <f t="shared" si="2"/>
        <v>0</v>
      </c>
      <c r="J31" s="380"/>
      <c r="K31" s="347"/>
      <c r="L31" s="347"/>
      <c r="M31" s="347"/>
      <c r="N31" s="347"/>
      <c r="O31" s="370"/>
      <c r="P31" s="371"/>
      <c r="Q31" s="351"/>
    </row>
    <row r="32" spans="2:17" s="372" customFormat="1" ht="18" customHeight="1" thickBot="1">
      <c r="B32" s="373" t="s">
        <v>573</v>
      </c>
      <c r="C32" s="374"/>
      <c r="D32" s="375">
        <f aca="true" t="shared" si="4" ref="D32:J32">SUM(D20:D30)</f>
        <v>437732</v>
      </c>
      <c r="E32" s="375">
        <f t="shared" si="4"/>
        <v>142649</v>
      </c>
      <c r="F32" s="375">
        <f t="shared" si="4"/>
        <v>224526</v>
      </c>
      <c r="G32" s="375">
        <f t="shared" si="4"/>
        <v>500</v>
      </c>
      <c r="H32" s="375">
        <f t="shared" si="4"/>
        <v>71815</v>
      </c>
      <c r="I32" s="376">
        <f t="shared" si="4"/>
        <v>877222</v>
      </c>
      <c r="J32" s="375">
        <f t="shared" si="4"/>
        <v>300</v>
      </c>
      <c r="K32" s="375"/>
      <c r="L32" s="375">
        <f>SUM(L20:L30)</f>
        <v>31200</v>
      </c>
      <c r="M32" s="375"/>
      <c r="N32" s="375">
        <f>SUM(N20:N30)</f>
        <v>906</v>
      </c>
      <c r="O32" s="376">
        <f>SUM(O20:O30)</f>
        <v>909628</v>
      </c>
      <c r="P32" s="377">
        <f>SUM(P20:P30)</f>
        <v>906639</v>
      </c>
      <c r="Q32" s="375">
        <v>892268</v>
      </c>
    </row>
    <row r="33" spans="2:17" s="348" customFormat="1" ht="9.75" customHeight="1">
      <c r="B33" s="365"/>
      <c r="C33" s="365"/>
      <c r="D33" s="366"/>
      <c r="E33" s="366"/>
      <c r="F33" s="366"/>
      <c r="G33" s="366"/>
      <c r="H33" s="366"/>
      <c r="I33" s="367"/>
      <c r="J33" s="366"/>
      <c r="K33" s="366"/>
      <c r="L33" s="366"/>
      <c r="M33" s="366"/>
      <c r="N33" s="366"/>
      <c r="O33" s="369"/>
      <c r="P33" s="368"/>
      <c r="Q33" s="382"/>
    </row>
    <row r="34" spans="1:17" s="348" customFormat="1" ht="18" customHeight="1">
      <c r="A34" s="378" t="s">
        <v>574</v>
      </c>
      <c r="B34" s="379" t="s">
        <v>575</v>
      </c>
      <c r="D34" s="347"/>
      <c r="E34" s="347"/>
      <c r="F34" s="347"/>
      <c r="G34" s="347"/>
      <c r="H34" s="347"/>
      <c r="I34" s="349"/>
      <c r="J34" s="347"/>
      <c r="K34" s="347"/>
      <c r="L34" s="347"/>
      <c r="M34" s="347"/>
      <c r="N34" s="347"/>
      <c r="O34" s="370"/>
      <c r="P34" s="371"/>
      <c r="Q34" s="351"/>
    </row>
    <row r="35" spans="2:17" s="348" customFormat="1" ht="12" customHeight="1">
      <c r="B35" s="347"/>
      <c r="D35" s="347"/>
      <c r="E35" s="347"/>
      <c r="F35" s="347"/>
      <c r="G35" s="347"/>
      <c r="H35" s="347"/>
      <c r="I35" s="349"/>
      <c r="J35" s="347"/>
      <c r="K35" s="347"/>
      <c r="L35" s="347"/>
      <c r="M35" s="347"/>
      <c r="N35" s="347"/>
      <c r="O35" s="370"/>
      <c r="P35" s="371"/>
      <c r="Q35" s="351"/>
    </row>
    <row r="36" spans="1:17" s="348" customFormat="1" ht="13.5" customHeight="1">
      <c r="A36" s="383" t="s">
        <v>576</v>
      </c>
      <c r="B36" s="384" t="s">
        <v>577</v>
      </c>
      <c r="D36" s="347"/>
      <c r="E36" s="347"/>
      <c r="F36" s="347"/>
      <c r="G36" s="347"/>
      <c r="H36" s="347"/>
      <c r="I36" s="349"/>
      <c r="J36" s="347"/>
      <c r="K36" s="347"/>
      <c r="L36" s="347"/>
      <c r="M36" s="347"/>
      <c r="N36" s="347"/>
      <c r="O36" s="370"/>
      <c r="P36" s="371"/>
      <c r="Q36" s="351"/>
    </row>
    <row r="37" spans="2:17" s="348" customFormat="1" ht="8.25" customHeight="1">
      <c r="B37" s="347"/>
      <c r="D37" s="347"/>
      <c r="E37" s="347"/>
      <c r="F37" s="347"/>
      <c r="G37" s="347"/>
      <c r="H37" s="347"/>
      <c r="I37" s="349"/>
      <c r="J37" s="347"/>
      <c r="K37" s="347"/>
      <c r="L37" s="347"/>
      <c r="M37" s="347"/>
      <c r="N37" s="347"/>
      <c r="O37" s="370"/>
      <c r="P37" s="371"/>
      <c r="Q37" s="351"/>
    </row>
    <row r="38" spans="1:16" s="365" customFormat="1" ht="13.5" customHeight="1">
      <c r="A38" s="365" t="s">
        <v>188</v>
      </c>
      <c r="B38" s="366" t="s">
        <v>578</v>
      </c>
      <c r="C38" s="365" t="s">
        <v>579</v>
      </c>
      <c r="D38" s="366">
        <v>72905</v>
      </c>
      <c r="E38" s="366">
        <v>23576</v>
      </c>
      <c r="F38" s="366">
        <v>15238</v>
      </c>
      <c r="G38" s="366"/>
      <c r="H38" s="366"/>
      <c r="I38" s="369">
        <f aca="true" t="shared" si="5" ref="I38:I50">SUM(D38:H38)</f>
        <v>111719</v>
      </c>
      <c r="J38" s="366"/>
      <c r="K38" s="366"/>
      <c r="L38" s="366"/>
      <c r="M38" s="366"/>
      <c r="N38" s="366"/>
      <c r="O38" s="369">
        <f aca="true" t="shared" si="6" ref="O38:O50">SUM(I38:N38)</f>
        <v>111719</v>
      </c>
      <c r="P38" s="368">
        <v>111719</v>
      </c>
    </row>
    <row r="39" spans="1:16" s="365" customFormat="1" ht="13.5" customHeight="1">
      <c r="A39" s="365" t="s">
        <v>190</v>
      </c>
      <c r="B39" s="366" t="s">
        <v>580</v>
      </c>
      <c r="C39" s="365" t="s">
        <v>581</v>
      </c>
      <c r="D39" s="366">
        <v>202664</v>
      </c>
      <c r="E39" s="366">
        <v>65838</v>
      </c>
      <c r="F39" s="366">
        <v>65899</v>
      </c>
      <c r="G39" s="366"/>
      <c r="H39" s="366"/>
      <c r="I39" s="369">
        <f t="shared" si="5"/>
        <v>334401</v>
      </c>
      <c r="J39" s="366"/>
      <c r="K39" s="366"/>
      <c r="L39" s="366"/>
      <c r="M39" s="366"/>
      <c r="N39" s="366"/>
      <c r="O39" s="369">
        <f t="shared" si="6"/>
        <v>334401</v>
      </c>
      <c r="P39" s="368">
        <v>334401</v>
      </c>
    </row>
    <row r="40" spans="1:16" s="365" customFormat="1" ht="13.5" customHeight="1">
      <c r="A40" s="365" t="s">
        <v>192</v>
      </c>
      <c r="B40" s="366" t="s">
        <v>582</v>
      </c>
      <c r="C40" s="365" t="s">
        <v>583</v>
      </c>
      <c r="D40" s="366">
        <v>117357</v>
      </c>
      <c r="E40" s="366">
        <v>38223</v>
      </c>
      <c r="F40" s="366">
        <v>38635</v>
      </c>
      <c r="G40" s="366"/>
      <c r="H40" s="366"/>
      <c r="I40" s="369">
        <f t="shared" si="5"/>
        <v>194215</v>
      </c>
      <c r="J40" s="366"/>
      <c r="K40" s="366"/>
      <c r="L40" s="366"/>
      <c r="M40" s="366"/>
      <c r="N40" s="366"/>
      <c r="O40" s="369">
        <f t="shared" si="6"/>
        <v>194215</v>
      </c>
      <c r="P40" s="368">
        <v>194215</v>
      </c>
    </row>
    <row r="41" spans="1:16" s="365" customFormat="1" ht="13.5" customHeight="1">
      <c r="A41" s="365" t="s">
        <v>194</v>
      </c>
      <c r="B41" s="366" t="s">
        <v>584</v>
      </c>
      <c r="C41" s="365" t="s">
        <v>585</v>
      </c>
      <c r="D41" s="366">
        <v>173678</v>
      </c>
      <c r="E41" s="366">
        <v>56112</v>
      </c>
      <c r="F41" s="366">
        <v>53762</v>
      </c>
      <c r="G41" s="366"/>
      <c r="H41" s="366"/>
      <c r="I41" s="369">
        <f t="shared" si="5"/>
        <v>283552</v>
      </c>
      <c r="J41" s="366"/>
      <c r="K41" s="366"/>
      <c r="L41" s="366"/>
      <c r="M41" s="366"/>
      <c r="N41" s="366"/>
      <c r="O41" s="369">
        <f t="shared" si="6"/>
        <v>283552</v>
      </c>
      <c r="P41" s="368">
        <v>283552</v>
      </c>
    </row>
    <row r="42" spans="1:16" s="365" customFormat="1" ht="13.5" customHeight="1">
      <c r="A42" s="365" t="s">
        <v>196</v>
      </c>
      <c r="B42" s="366" t="s">
        <v>586</v>
      </c>
      <c r="C42" s="365" t="s">
        <v>587</v>
      </c>
      <c r="D42" s="366">
        <v>112537</v>
      </c>
      <c r="E42" s="366">
        <v>36750</v>
      </c>
      <c r="F42" s="366">
        <v>31614</v>
      </c>
      <c r="G42" s="366"/>
      <c r="H42" s="366"/>
      <c r="I42" s="369">
        <f t="shared" si="5"/>
        <v>180901</v>
      </c>
      <c r="J42" s="366"/>
      <c r="K42" s="366"/>
      <c r="L42" s="366"/>
      <c r="M42" s="366"/>
      <c r="N42" s="366"/>
      <c r="O42" s="369">
        <f t="shared" si="6"/>
        <v>180901</v>
      </c>
      <c r="P42" s="368">
        <v>180901</v>
      </c>
    </row>
    <row r="43" spans="1:16" s="365" customFormat="1" ht="13.5" customHeight="1">
      <c r="A43" s="365" t="s">
        <v>197</v>
      </c>
      <c r="B43" s="366" t="s">
        <v>588</v>
      </c>
      <c r="C43" s="365" t="s">
        <v>589</v>
      </c>
      <c r="D43" s="366">
        <v>106192</v>
      </c>
      <c r="E43" s="366">
        <v>34949</v>
      </c>
      <c r="F43" s="366">
        <v>47096</v>
      </c>
      <c r="G43" s="366"/>
      <c r="H43" s="366"/>
      <c r="I43" s="369">
        <f t="shared" si="5"/>
        <v>188237</v>
      </c>
      <c r="J43" s="366"/>
      <c r="K43" s="366"/>
      <c r="L43" s="366"/>
      <c r="M43" s="366"/>
      <c r="N43" s="366"/>
      <c r="O43" s="369">
        <f t="shared" si="6"/>
        <v>188237</v>
      </c>
      <c r="P43" s="368">
        <v>188237</v>
      </c>
    </row>
    <row r="44" spans="1:16" s="365" customFormat="1" ht="13.5" customHeight="1">
      <c r="A44" s="365" t="s">
        <v>199</v>
      </c>
      <c r="B44" s="366" t="s">
        <v>590</v>
      </c>
      <c r="C44" s="365" t="s">
        <v>591</v>
      </c>
      <c r="D44" s="366">
        <v>191165</v>
      </c>
      <c r="E44" s="366">
        <v>62364</v>
      </c>
      <c r="F44" s="366">
        <v>48977</v>
      </c>
      <c r="G44" s="366"/>
      <c r="H44" s="366"/>
      <c r="I44" s="369">
        <f t="shared" si="5"/>
        <v>302506</v>
      </c>
      <c r="J44" s="366"/>
      <c r="K44" s="366"/>
      <c r="L44" s="366"/>
      <c r="M44" s="366"/>
      <c r="N44" s="366"/>
      <c r="O44" s="369">
        <f t="shared" si="6"/>
        <v>302506</v>
      </c>
      <c r="P44" s="368">
        <v>302506</v>
      </c>
    </row>
    <row r="45" spans="1:16" s="365" customFormat="1" ht="13.5" customHeight="1">
      <c r="A45" s="365" t="s">
        <v>201</v>
      </c>
      <c r="B45" s="366" t="s">
        <v>592</v>
      </c>
      <c r="C45" s="365" t="s">
        <v>593</v>
      </c>
      <c r="D45" s="366">
        <v>85664</v>
      </c>
      <c r="E45" s="366">
        <v>26676</v>
      </c>
      <c r="F45" s="366">
        <v>4939</v>
      </c>
      <c r="G45" s="366"/>
      <c r="H45" s="366"/>
      <c r="I45" s="369">
        <f t="shared" si="5"/>
        <v>117279</v>
      </c>
      <c r="J45" s="366"/>
      <c r="K45" s="366"/>
      <c r="L45" s="366"/>
      <c r="M45" s="366"/>
      <c r="N45" s="366"/>
      <c r="O45" s="369">
        <f t="shared" si="6"/>
        <v>117279</v>
      </c>
      <c r="P45" s="368">
        <v>117279</v>
      </c>
    </row>
    <row r="46" spans="1:16" s="365" customFormat="1" ht="14.25" customHeight="1">
      <c r="A46" s="365" t="s">
        <v>203</v>
      </c>
      <c r="B46" s="366" t="s">
        <v>594</v>
      </c>
      <c r="C46" s="365" t="s">
        <v>595</v>
      </c>
      <c r="D46" s="366">
        <v>572270</v>
      </c>
      <c r="E46" s="366">
        <v>185772</v>
      </c>
      <c r="F46" s="366">
        <v>178399</v>
      </c>
      <c r="G46" s="366"/>
      <c r="H46" s="366"/>
      <c r="I46" s="369">
        <f t="shared" si="5"/>
        <v>936441</v>
      </c>
      <c r="J46" s="366">
        <v>1800</v>
      </c>
      <c r="K46" s="366"/>
      <c r="L46" s="366"/>
      <c r="M46" s="366"/>
      <c r="N46" s="366"/>
      <c r="O46" s="369">
        <f t="shared" si="6"/>
        <v>938241</v>
      </c>
      <c r="P46" s="368">
        <v>938241</v>
      </c>
    </row>
    <row r="47" spans="1:16" s="365" customFormat="1" ht="13.5" customHeight="1">
      <c r="A47" s="365" t="s">
        <v>205</v>
      </c>
      <c r="B47" s="366" t="s">
        <v>596</v>
      </c>
      <c r="C47" s="365" t="s">
        <v>597</v>
      </c>
      <c r="D47" s="366">
        <v>65964</v>
      </c>
      <c r="E47" s="366">
        <v>21184</v>
      </c>
      <c r="F47" s="366">
        <v>3656</v>
      </c>
      <c r="G47" s="366"/>
      <c r="H47" s="366"/>
      <c r="I47" s="369">
        <f t="shared" si="5"/>
        <v>90804</v>
      </c>
      <c r="J47" s="366"/>
      <c r="K47" s="366"/>
      <c r="L47" s="366"/>
      <c r="M47" s="366"/>
      <c r="N47" s="366"/>
      <c r="O47" s="369">
        <f t="shared" si="6"/>
        <v>90804</v>
      </c>
      <c r="P47" s="368">
        <v>90804</v>
      </c>
    </row>
    <row r="48" spans="1:16" s="365" customFormat="1" ht="24" customHeight="1">
      <c r="A48" s="365" t="s">
        <v>207</v>
      </c>
      <c r="B48" s="366" t="s">
        <v>598</v>
      </c>
      <c r="C48" s="365" t="s">
        <v>542</v>
      </c>
      <c r="D48" s="366">
        <v>98749</v>
      </c>
      <c r="E48" s="366">
        <v>31261</v>
      </c>
      <c r="F48" s="366">
        <v>98383</v>
      </c>
      <c r="G48" s="366"/>
      <c r="H48" s="366"/>
      <c r="I48" s="369">
        <f t="shared" si="5"/>
        <v>228393</v>
      </c>
      <c r="J48" s="366"/>
      <c r="K48" s="366">
        <v>34000</v>
      </c>
      <c r="L48" s="366"/>
      <c r="M48" s="366"/>
      <c r="N48" s="366"/>
      <c r="O48" s="369">
        <f t="shared" si="6"/>
        <v>262393</v>
      </c>
      <c r="P48" s="368">
        <v>262393</v>
      </c>
    </row>
    <row r="49" spans="1:16" s="365" customFormat="1" ht="13.5" customHeight="1">
      <c r="A49" s="365" t="s">
        <v>209</v>
      </c>
      <c r="B49" s="366" t="s">
        <v>599</v>
      </c>
      <c r="C49" s="365" t="s">
        <v>600</v>
      </c>
      <c r="D49" s="366"/>
      <c r="E49" s="366"/>
      <c r="F49" s="366">
        <v>1960</v>
      </c>
      <c r="G49" s="366"/>
      <c r="H49" s="366"/>
      <c r="I49" s="369">
        <f t="shared" si="5"/>
        <v>1960</v>
      </c>
      <c r="J49" s="366"/>
      <c r="K49" s="366"/>
      <c r="L49" s="366"/>
      <c r="M49" s="366"/>
      <c r="N49" s="366"/>
      <c r="O49" s="369">
        <f t="shared" si="6"/>
        <v>1960</v>
      </c>
      <c r="P49" s="368">
        <v>1960</v>
      </c>
    </row>
    <row r="50" spans="1:16" s="365" customFormat="1" ht="13.5" customHeight="1">
      <c r="A50" s="365" t="s">
        <v>211</v>
      </c>
      <c r="B50" s="366" t="s">
        <v>601</v>
      </c>
      <c r="C50" s="365" t="s">
        <v>602</v>
      </c>
      <c r="D50" s="366"/>
      <c r="E50" s="366"/>
      <c r="F50" s="366"/>
      <c r="G50" s="366"/>
      <c r="H50" s="366">
        <v>1507</v>
      </c>
      <c r="I50" s="369">
        <f t="shared" si="5"/>
        <v>1507</v>
      </c>
      <c r="J50" s="366"/>
      <c r="K50" s="366"/>
      <c r="L50" s="366"/>
      <c r="M50" s="366"/>
      <c r="N50" s="366"/>
      <c r="O50" s="369">
        <f t="shared" si="6"/>
        <v>1507</v>
      </c>
      <c r="P50" s="368">
        <v>1507</v>
      </c>
    </row>
    <row r="51" spans="2:17" s="348" customFormat="1" ht="13.5" customHeight="1">
      <c r="B51" s="347"/>
      <c r="D51" s="347"/>
      <c r="E51" s="347"/>
      <c r="F51" s="347"/>
      <c r="G51" s="347"/>
      <c r="H51" s="347"/>
      <c r="I51" s="349"/>
      <c r="J51" s="347"/>
      <c r="K51" s="347"/>
      <c r="L51" s="347"/>
      <c r="M51" s="347"/>
      <c r="N51" s="347"/>
      <c r="O51" s="370"/>
      <c r="P51" s="371"/>
      <c r="Q51" s="351"/>
    </row>
    <row r="52" spans="2:17" s="372" customFormat="1" ht="16.5" customHeight="1">
      <c r="B52" s="385" t="s">
        <v>603</v>
      </c>
      <c r="C52" s="386"/>
      <c r="D52" s="387">
        <f>SUM(D38:D50)</f>
        <v>1799145</v>
      </c>
      <c r="E52" s="387">
        <f>SUM(E38:E50)</f>
        <v>582705</v>
      </c>
      <c r="F52" s="387">
        <f>SUM(F38:F50)</f>
        <v>588558</v>
      </c>
      <c r="G52" s="387">
        <f>SUM(G38:G50)</f>
        <v>0</v>
      </c>
      <c r="H52" s="387">
        <f>SUM(H38:H50)</f>
        <v>1507</v>
      </c>
      <c r="I52" s="388">
        <f>SUM(I38:I51)</f>
        <v>2971915</v>
      </c>
      <c r="J52" s="387">
        <f aca="true" t="shared" si="7" ref="J52:P52">SUM(J38:J50)</f>
        <v>1800</v>
      </c>
      <c r="K52" s="387">
        <f t="shared" si="7"/>
        <v>34000</v>
      </c>
      <c r="L52" s="387">
        <f t="shared" si="7"/>
        <v>0</v>
      </c>
      <c r="M52" s="387">
        <f t="shared" si="7"/>
        <v>0</v>
      </c>
      <c r="N52" s="387">
        <f t="shared" si="7"/>
        <v>0</v>
      </c>
      <c r="O52" s="389">
        <f t="shared" si="7"/>
        <v>3007715</v>
      </c>
      <c r="P52" s="390">
        <f t="shared" si="7"/>
        <v>3007715</v>
      </c>
      <c r="Q52" s="391">
        <v>3014071</v>
      </c>
    </row>
    <row r="53" spans="2:17" s="372" customFormat="1" ht="16.5" customHeight="1">
      <c r="B53" s="392"/>
      <c r="C53" s="393"/>
      <c r="D53" s="394"/>
      <c r="E53" s="394"/>
      <c r="F53" s="394"/>
      <c r="G53" s="394"/>
      <c r="H53" s="394"/>
      <c r="I53" s="395"/>
      <c r="J53" s="394"/>
      <c r="K53" s="394"/>
      <c r="L53" s="394"/>
      <c r="M53" s="394"/>
      <c r="N53" s="394"/>
      <c r="O53" s="395"/>
      <c r="P53" s="396"/>
      <c r="Q53" s="394"/>
    </row>
    <row r="54" spans="2:17" s="372" customFormat="1" ht="16.5" customHeight="1">
      <c r="B54" s="392"/>
      <c r="C54" s="393"/>
      <c r="D54" s="394"/>
      <c r="E54" s="394"/>
      <c r="F54" s="394"/>
      <c r="G54" s="394"/>
      <c r="H54" s="394"/>
      <c r="I54" s="395"/>
      <c r="J54" s="394"/>
      <c r="K54" s="394"/>
      <c r="L54" s="394"/>
      <c r="M54" s="394"/>
      <c r="N54" s="394"/>
      <c r="O54" s="395"/>
      <c r="P54" s="396"/>
      <c r="Q54" s="394"/>
    </row>
    <row r="55" spans="2:17" s="372" customFormat="1" ht="16.5" customHeight="1">
      <c r="B55" s="392"/>
      <c r="C55" s="393"/>
      <c r="D55" s="394"/>
      <c r="E55" s="394"/>
      <c r="F55" s="394"/>
      <c r="G55" s="394"/>
      <c r="H55" s="394"/>
      <c r="I55" s="395"/>
      <c r="J55" s="394"/>
      <c r="K55" s="394"/>
      <c r="L55" s="394"/>
      <c r="M55" s="394"/>
      <c r="N55" s="394"/>
      <c r="O55" s="395"/>
      <c r="P55" s="396"/>
      <c r="Q55" s="394"/>
    </row>
    <row r="56" spans="2:17" s="372" customFormat="1" ht="16.5" customHeight="1">
      <c r="B56" s="392"/>
      <c r="C56" s="393"/>
      <c r="D56" s="394"/>
      <c r="E56" s="394"/>
      <c r="F56" s="394"/>
      <c r="G56" s="394"/>
      <c r="H56" s="394"/>
      <c r="I56" s="395"/>
      <c r="J56" s="394"/>
      <c r="K56" s="394"/>
      <c r="L56" s="394"/>
      <c r="M56" s="394"/>
      <c r="N56" s="394"/>
      <c r="O56" s="395"/>
      <c r="P56" s="396"/>
      <c r="Q56" s="394"/>
    </row>
    <row r="57" spans="2:17" s="348" customFormat="1" ht="12" customHeight="1">
      <c r="B57" s="347"/>
      <c r="D57" s="347"/>
      <c r="E57" s="347"/>
      <c r="F57" s="347"/>
      <c r="G57" s="347"/>
      <c r="H57" s="347"/>
      <c r="I57" s="349"/>
      <c r="J57" s="347"/>
      <c r="K57" s="347"/>
      <c r="L57" s="347"/>
      <c r="M57" s="347"/>
      <c r="N57" s="347"/>
      <c r="O57" s="370"/>
      <c r="P57" s="371"/>
      <c r="Q57" s="351"/>
    </row>
    <row r="58" spans="1:17" s="348" customFormat="1" ht="12" customHeight="1">
      <c r="A58" s="383" t="s">
        <v>604</v>
      </c>
      <c r="B58" s="384" t="s">
        <v>605</v>
      </c>
      <c r="D58" s="347"/>
      <c r="E58" s="347"/>
      <c r="F58" s="347"/>
      <c r="G58" s="347"/>
      <c r="H58" s="347"/>
      <c r="I58" s="349"/>
      <c r="J58" s="347"/>
      <c r="K58" s="347"/>
      <c r="L58" s="347"/>
      <c r="M58" s="347"/>
      <c r="N58" s="347"/>
      <c r="O58" s="370"/>
      <c r="P58" s="371"/>
      <c r="Q58" s="351"/>
    </row>
    <row r="59" spans="2:17" s="348" customFormat="1" ht="21" customHeight="1">
      <c r="B59" s="347"/>
      <c r="D59" s="347"/>
      <c r="E59" s="347"/>
      <c r="F59" s="347"/>
      <c r="G59" s="347"/>
      <c r="H59" s="347"/>
      <c r="I59" s="349"/>
      <c r="J59" s="347"/>
      <c r="K59" s="347"/>
      <c r="L59" s="347"/>
      <c r="M59" s="347"/>
      <c r="N59" s="347"/>
      <c r="O59" s="370"/>
      <c r="P59" s="371"/>
      <c r="Q59" s="351"/>
    </row>
    <row r="60" spans="1:16" s="365" customFormat="1" ht="13.5" customHeight="1">
      <c r="A60" s="365" t="s">
        <v>188</v>
      </c>
      <c r="B60" s="366" t="s">
        <v>606</v>
      </c>
      <c r="C60" s="365" t="s">
        <v>607</v>
      </c>
      <c r="D60" s="366">
        <v>334257</v>
      </c>
      <c r="E60" s="366">
        <v>108314</v>
      </c>
      <c r="F60" s="366">
        <v>98706</v>
      </c>
      <c r="G60" s="366">
        <v>2240</v>
      </c>
      <c r="H60" s="366"/>
      <c r="I60" s="369">
        <f aca="true" t="shared" si="8" ref="I60:I67">SUM(D60:H60)</f>
        <v>543517</v>
      </c>
      <c r="J60" s="366">
        <v>7000</v>
      </c>
      <c r="K60" s="366">
        <v>2327</v>
      </c>
      <c r="L60" s="366"/>
      <c r="M60" s="366"/>
      <c r="N60" s="366"/>
      <c r="O60" s="369">
        <f aca="true" t="shared" si="9" ref="O60:O67">SUM(I60:N60)</f>
        <v>552844</v>
      </c>
      <c r="P60" s="368">
        <v>552844</v>
      </c>
    </row>
    <row r="61" spans="1:16" s="365" customFormat="1" ht="13.5" customHeight="1">
      <c r="A61" s="365" t="s">
        <v>190</v>
      </c>
      <c r="B61" s="366" t="s">
        <v>608</v>
      </c>
      <c r="C61" s="365" t="s">
        <v>609</v>
      </c>
      <c r="D61" s="366">
        <v>157026</v>
      </c>
      <c r="E61" s="366">
        <v>50963</v>
      </c>
      <c r="F61" s="366">
        <v>33586</v>
      </c>
      <c r="G61" s="366"/>
      <c r="H61" s="366"/>
      <c r="I61" s="369">
        <f t="shared" si="8"/>
        <v>241575</v>
      </c>
      <c r="J61" s="366"/>
      <c r="K61" s="366"/>
      <c r="L61" s="366"/>
      <c r="M61" s="366"/>
      <c r="N61" s="366"/>
      <c r="O61" s="369">
        <f t="shared" si="9"/>
        <v>241575</v>
      </c>
      <c r="P61" s="368">
        <v>241575</v>
      </c>
    </row>
    <row r="62" spans="1:16" s="365" customFormat="1" ht="13.5" customHeight="1">
      <c r="A62" s="365" t="s">
        <v>192</v>
      </c>
      <c r="B62" s="366" t="s">
        <v>610</v>
      </c>
      <c r="C62" s="365" t="s">
        <v>611</v>
      </c>
      <c r="D62" s="366">
        <v>170712</v>
      </c>
      <c r="E62" s="366">
        <v>55004</v>
      </c>
      <c r="F62" s="366">
        <v>37036</v>
      </c>
      <c r="G62" s="366">
        <v>589</v>
      </c>
      <c r="H62" s="366"/>
      <c r="I62" s="369">
        <f t="shared" si="8"/>
        <v>263341</v>
      </c>
      <c r="J62" s="366">
        <v>850</v>
      </c>
      <c r="K62" s="366"/>
      <c r="L62" s="366"/>
      <c r="M62" s="366"/>
      <c r="N62" s="366"/>
      <c r="O62" s="369">
        <f t="shared" si="9"/>
        <v>264191</v>
      </c>
      <c r="P62" s="368">
        <v>264191</v>
      </c>
    </row>
    <row r="63" spans="1:16" s="365" customFormat="1" ht="13.5" customHeight="1">
      <c r="A63" s="365" t="s">
        <v>194</v>
      </c>
      <c r="B63" s="366" t="s">
        <v>612</v>
      </c>
      <c r="C63" s="365" t="s">
        <v>613</v>
      </c>
      <c r="D63" s="366">
        <v>463360</v>
      </c>
      <c r="E63" s="366">
        <v>149685</v>
      </c>
      <c r="F63" s="366">
        <v>170000</v>
      </c>
      <c r="G63" s="366">
        <v>550</v>
      </c>
      <c r="H63" s="366">
        <v>200</v>
      </c>
      <c r="I63" s="369">
        <f t="shared" si="8"/>
        <v>783795</v>
      </c>
      <c r="J63" s="366">
        <v>10400</v>
      </c>
      <c r="K63" s="366">
        <v>7500</v>
      </c>
      <c r="L63" s="366"/>
      <c r="M63" s="366"/>
      <c r="N63" s="366"/>
      <c r="O63" s="369">
        <f t="shared" si="9"/>
        <v>801695</v>
      </c>
      <c r="P63" s="368">
        <v>801695</v>
      </c>
    </row>
    <row r="64" spans="1:16" s="365" customFormat="1" ht="13.5" customHeight="1">
      <c r="A64" s="365" t="s">
        <v>196</v>
      </c>
      <c r="B64" s="366" t="s">
        <v>614</v>
      </c>
      <c r="C64" s="365" t="s">
        <v>615</v>
      </c>
      <c r="D64" s="366">
        <v>261634</v>
      </c>
      <c r="E64" s="366">
        <v>84388</v>
      </c>
      <c r="F64" s="366">
        <v>135693</v>
      </c>
      <c r="G64" s="366">
        <v>7400</v>
      </c>
      <c r="H64" s="366"/>
      <c r="I64" s="369">
        <f t="shared" si="8"/>
        <v>489115</v>
      </c>
      <c r="J64" s="366"/>
      <c r="K64" s="366">
        <v>1206</v>
      </c>
      <c r="L64" s="366"/>
      <c r="M64" s="366"/>
      <c r="N64" s="366"/>
      <c r="O64" s="369">
        <f t="shared" si="9"/>
        <v>490321</v>
      </c>
      <c r="P64" s="368">
        <v>490321</v>
      </c>
    </row>
    <row r="65" spans="1:16" s="365" customFormat="1" ht="13.5" customHeight="1">
      <c r="A65" s="365" t="s">
        <v>197</v>
      </c>
      <c r="B65" s="366" t="s">
        <v>616</v>
      </c>
      <c r="C65" s="365" t="s">
        <v>617</v>
      </c>
      <c r="D65" s="366">
        <v>187822</v>
      </c>
      <c r="E65" s="366">
        <v>60767</v>
      </c>
      <c r="F65" s="366">
        <v>50409</v>
      </c>
      <c r="G65" s="366"/>
      <c r="H65" s="366"/>
      <c r="I65" s="369">
        <f t="shared" si="8"/>
        <v>298998</v>
      </c>
      <c r="J65" s="366"/>
      <c r="K65" s="366"/>
      <c r="L65" s="366"/>
      <c r="M65" s="366"/>
      <c r="N65" s="366"/>
      <c r="O65" s="369">
        <f t="shared" si="9"/>
        <v>298998</v>
      </c>
      <c r="P65" s="368">
        <v>298998</v>
      </c>
    </row>
    <row r="66" spans="1:16" s="365" customFormat="1" ht="13.5" customHeight="1">
      <c r="A66" s="365" t="s">
        <v>199</v>
      </c>
      <c r="B66" s="366" t="s">
        <v>618</v>
      </c>
      <c r="C66" s="365" t="s">
        <v>619</v>
      </c>
      <c r="D66" s="366">
        <v>194857</v>
      </c>
      <c r="E66" s="366">
        <v>62505</v>
      </c>
      <c r="F66" s="366">
        <v>31752</v>
      </c>
      <c r="G66" s="366"/>
      <c r="H66" s="366"/>
      <c r="I66" s="369">
        <f t="shared" si="8"/>
        <v>289114</v>
      </c>
      <c r="J66" s="366">
        <v>16450</v>
      </c>
      <c r="K66" s="366"/>
      <c r="L66" s="366"/>
      <c r="M66" s="366"/>
      <c r="N66" s="366"/>
      <c r="O66" s="369">
        <f t="shared" si="9"/>
        <v>305564</v>
      </c>
      <c r="P66" s="368">
        <v>305564</v>
      </c>
    </row>
    <row r="67" spans="1:16" s="365" customFormat="1" ht="13.5" customHeight="1">
      <c r="A67" s="365" t="s">
        <v>201</v>
      </c>
      <c r="B67" s="366" t="s">
        <v>620</v>
      </c>
      <c r="C67" s="365" t="s">
        <v>621</v>
      </c>
      <c r="D67" s="366"/>
      <c r="E67" s="366"/>
      <c r="F67" s="366"/>
      <c r="G67" s="366"/>
      <c r="H67" s="366"/>
      <c r="I67" s="369">
        <f t="shared" si="8"/>
        <v>0</v>
      </c>
      <c r="J67" s="366"/>
      <c r="K67" s="366"/>
      <c r="L67" s="366"/>
      <c r="M67" s="366"/>
      <c r="N67" s="366">
        <v>15000</v>
      </c>
      <c r="O67" s="369">
        <f t="shared" si="9"/>
        <v>15000</v>
      </c>
      <c r="P67" s="368">
        <v>15000</v>
      </c>
    </row>
    <row r="68" spans="2:17" s="348" customFormat="1" ht="14.25" customHeight="1">
      <c r="B68" s="347"/>
      <c r="D68" s="347"/>
      <c r="E68" s="347"/>
      <c r="F68" s="347"/>
      <c r="G68" s="347"/>
      <c r="H68" s="347"/>
      <c r="I68" s="370"/>
      <c r="J68" s="347"/>
      <c r="K68" s="347"/>
      <c r="L68" s="347"/>
      <c r="M68" s="347"/>
      <c r="N68" s="347"/>
      <c r="O68" s="370"/>
      <c r="P68" s="371"/>
      <c r="Q68" s="351"/>
    </row>
    <row r="69" spans="2:17" s="372" customFormat="1" ht="19.5" customHeight="1">
      <c r="B69" s="385" t="s">
        <v>622</v>
      </c>
      <c r="C69" s="386"/>
      <c r="D69" s="387">
        <f aca="true" t="shared" si="10" ref="D69:L69">SUM(D60:D67)</f>
        <v>1769668</v>
      </c>
      <c r="E69" s="387">
        <f t="shared" si="10"/>
        <v>571626</v>
      </c>
      <c r="F69" s="387">
        <f t="shared" si="10"/>
        <v>557182</v>
      </c>
      <c r="G69" s="387">
        <f t="shared" si="10"/>
        <v>10779</v>
      </c>
      <c r="H69" s="387">
        <f t="shared" si="10"/>
        <v>200</v>
      </c>
      <c r="I69" s="388">
        <f t="shared" si="10"/>
        <v>2909455</v>
      </c>
      <c r="J69" s="387">
        <f t="shared" si="10"/>
        <v>34700</v>
      </c>
      <c r="K69" s="387">
        <f t="shared" si="10"/>
        <v>11033</v>
      </c>
      <c r="L69" s="387">
        <f t="shared" si="10"/>
        <v>0</v>
      </c>
      <c r="M69" s="387"/>
      <c r="N69" s="387">
        <f>SUM(N60:N67)</f>
        <v>15000</v>
      </c>
      <c r="O69" s="388">
        <f>SUM(O60:O67)</f>
        <v>2970188</v>
      </c>
      <c r="P69" s="390">
        <f>SUM(P60:P67)</f>
        <v>2970188</v>
      </c>
      <c r="Q69" s="387">
        <v>3057729</v>
      </c>
    </row>
    <row r="70" spans="2:17" s="348" customFormat="1" ht="8.25" customHeight="1">
      <c r="B70" s="397"/>
      <c r="C70" s="365"/>
      <c r="D70" s="366"/>
      <c r="E70" s="366"/>
      <c r="F70" s="366"/>
      <c r="G70" s="366"/>
      <c r="H70" s="366"/>
      <c r="I70" s="367"/>
      <c r="J70" s="366"/>
      <c r="K70" s="366"/>
      <c r="L70" s="366"/>
      <c r="M70" s="366"/>
      <c r="N70" s="366"/>
      <c r="O70" s="369"/>
      <c r="P70" s="368"/>
      <c r="Q70" s="382"/>
    </row>
    <row r="71" spans="1:17" s="372" customFormat="1" ht="13.5" customHeight="1">
      <c r="A71" s="383" t="s">
        <v>623</v>
      </c>
      <c r="B71" s="384" t="s">
        <v>624</v>
      </c>
      <c r="C71" s="393"/>
      <c r="D71" s="394"/>
      <c r="E71" s="394"/>
      <c r="F71" s="394"/>
      <c r="G71" s="394"/>
      <c r="H71" s="394"/>
      <c r="I71" s="398"/>
      <c r="J71" s="394"/>
      <c r="K71" s="394"/>
      <c r="L71" s="394"/>
      <c r="M71" s="394"/>
      <c r="N71" s="394"/>
      <c r="O71" s="395"/>
      <c r="P71" s="396"/>
      <c r="Q71" s="399"/>
    </row>
    <row r="72" spans="2:17" s="348" customFormat="1" ht="13.5" customHeight="1">
      <c r="B72" s="397"/>
      <c r="C72" s="365"/>
      <c r="D72" s="366"/>
      <c r="E72" s="366"/>
      <c r="F72" s="366"/>
      <c r="G72" s="366"/>
      <c r="H72" s="366"/>
      <c r="I72" s="367"/>
      <c r="J72" s="366"/>
      <c r="K72" s="366"/>
      <c r="L72" s="366"/>
      <c r="M72" s="366"/>
      <c r="N72" s="366"/>
      <c r="O72" s="369"/>
      <c r="P72" s="368"/>
      <c r="Q72" s="382"/>
    </row>
    <row r="73" spans="1:16" s="365" customFormat="1" ht="13.5" customHeight="1">
      <c r="A73" s="365" t="s">
        <v>188</v>
      </c>
      <c r="B73" s="366" t="s">
        <v>625</v>
      </c>
      <c r="C73" s="365" t="s">
        <v>626</v>
      </c>
      <c r="D73" s="366">
        <v>2188</v>
      </c>
      <c r="E73" s="366">
        <v>241</v>
      </c>
      <c r="F73" s="366">
        <v>490</v>
      </c>
      <c r="G73" s="366"/>
      <c r="H73" s="366"/>
      <c r="I73" s="369">
        <f aca="true" t="shared" si="11" ref="I73:I85">SUM(D73:H73)</f>
        <v>2919</v>
      </c>
      <c r="J73" s="366"/>
      <c r="K73" s="366"/>
      <c r="L73" s="366"/>
      <c r="M73" s="366"/>
      <c r="N73" s="366"/>
      <c r="O73" s="369">
        <f aca="true" t="shared" si="12" ref="O73:O85">SUM(I73:N73)</f>
        <v>2919</v>
      </c>
      <c r="P73" s="368"/>
    </row>
    <row r="74" spans="1:16" s="365" customFormat="1" ht="13.5" customHeight="1">
      <c r="A74" s="365" t="s">
        <v>190</v>
      </c>
      <c r="B74" s="366" t="s">
        <v>627</v>
      </c>
      <c r="C74" s="365" t="s">
        <v>628</v>
      </c>
      <c r="D74" s="366"/>
      <c r="E74" s="366"/>
      <c r="F74" s="366"/>
      <c r="G74" s="366"/>
      <c r="H74" s="366">
        <v>1000</v>
      </c>
      <c r="I74" s="369">
        <f t="shared" si="11"/>
        <v>1000</v>
      </c>
      <c r="J74" s="366"/>
      <c r="K74" s="366"/>
      <c r="L74" s="366"/>
      <c r="M74" s="366"/>
      <c r="N74" s="366"/>
      <c r="O74" s="369">
        <f t="shared" si="12"/>
        <v>1000</v>
      </c>
      <c r="P74" s="368">
        <v>1000</v>
      </c>
    </row>
    <row r="75" spans="1:16" s="365" customFormat="1" ht="13.5" customHeight="1">
      <c r="A75" s="365" t="s">
        <v>192</v>
      </c>
      <c r="B75" s="366" t="s">
        <v>629</v>
      </c>
      <c r="C75" s="365" t="s">
        <v>630</v>
      </c>
      <c r="D75" s="366"/>
      <c r="E75" s="366">
        <v>160</v>
      </c>
      <c r="F75" s="366">
        <v>3384</v>
      </c>
      <c r="G75" s="366"/>
      <c r="H75" s="366"/>
      <c r="I75" s="369">
        <f t="shared" si="11"/>
        <v>3544</v>
      </c>
      <c r="J75" s="366"/>
      <c r="K75" s="366"/>
      <c r="L75" s="366"/>
      <c r="M75" s="366"/>
      <c r="N75" s="366"/>
      <c r="O75" s="369">
        <f t="shared" si="12"/>
        <v>3544</v>
      </c>
      <c r="P75" s="368">
        <v>3544</v>
      </c>
    </row>
    <row r="76" spans="1:16" s="365" customFormat="1" ht="13.5" customHeight="1">
      <c r="A76" s="365" t="s">
        <v>194</v>
      </c>
      <c r="B76" s="366" t="s">
        <v>631</v>
      </c>
      <c r="C76" s="365" t="s">
        <v>632</v>
      </c>
      <c r="D76" s="366"/>
      <c r="E76" s="366"/>
      <c r="F76" s="366">
        <v>1650</v>
      </c>
      <c r="G76" s="366"/>
      <c r="H76" s="366"/>
      <c r="I76" s="369">
        <f t="shared" si="11"/>
        <v>1650</v>
      </c>
      <c r="J76" s="366"/>
      <c r="K76" s="366"/>
      <c r="L76" s="366"/>
      <c r="M76" s="366"/>
      <c r="N76" s="366"/>
      <c r="O76" s="369">
        <f t="shared" si="12"/>
        <v>1650</v>
      </c>
      <c r="P76" s="368"/>
    </row>
    <row r="77" spans="1:16" s="365" customFormat="1" ht="13.5" customHeight="1">
      <c r="A77" s="365" t="s">
        <v>196</v>
      </c>
      <c r="B77" s="366" t="s">
        <v>633</v>
      </c>
      <c r="C77" s="365" t="s">
        <v>634</v>
      </c>
      <c r="D77" s="366"/>
      <c r="E77" s="366"/>
      <c r="F77" s="366"/>
      <c r="G77" s="366"/>
      <c r="H77" s="366">
        <v>784</v>
      </c>
      <c r="I77" s="369">
        <f t="shared" si="11"/>
        <v>784</v>
      </c>
      <c r="J77" s="366"/>
      <c r="K77" s="366"/>
      <c r="L77" s="366"/>
      <c r="M77" s="366"/>
      <c r="N77" s="366"/>
      <c r="O77" s="369">
        <f t="shared" si="12"/>
        <v>784</v>
      </c>
      <c r="P77" s="368"/>
    </row>
    <row r="78" spans="1:16" s="365" customFormat="1" ht="13.5" customHeight="1">
      <c r="A78" s="365" t="s">
        <v>197</v>
      </c>
      <c r="B78" s="366" t="s">
        <v>635</v>
      </c>
      <c r="C78" s="365" t="s">
        <v>636</v>
      </c>
      <c r="D78" s="366">
        <v>450</v>
      </c>
      <c r="E78" s="366">
        <v>50</v>
      </c>
      <c r="F78" s="366"/>
      <c r="G78" s="366"/>
      <c r="H78" s="366"/>
      <c r="I78" s="369">
        <f t="shared" si="11"/>
        <v>500</v>
      </c>
      <c r="J78" s="366"/>
      <c r="K78" s="366"/>
      <c r="L78" s="366"/>
      <c r="M78" s="366"/>
      <c r="N78" s="366"/>
      <c r="O78" s="369">
        <f t="shared" si="12"/>
        <v>500</v>
      </c>
      <c r="P78" s="368"/>
    </row>
    <row r="79" spans="1:16" s="365" customFormat="1" ht="12.75">
      <c r="A79" s="365" t="s">
        <v>199</v>
      </c>
      <c r="B79" s="366" t="s">
        <v>637</v>
      </c>
      <c r="C79" s="365" t="s">
        <v>638</v>
      </c>
      <c r="D79" s="366"/>
      <c r="E79" s="366"/>
      <c r="F79" s="366">
        <v>1831</v>
      </c>
      <c r="G79" s="366"/>
      <c r="H79" s="366"/>
      <c r="I79" s="369">
        <f t="shared" si="11"/>
        <v>1831</v>
      </c>
      <c r="J79" s="366"/>
      <c r="K79" s="366"/>
      <c r="L79" s="366"/>
      <c r="M79" s="366"/>
      <c r="N79" s="366"/>
      <c r="O79" s="369">
        <f t="shared" si="12"/>
        <v>1831</v>
      </c>
      <c r="P79" s="368">
        <v>1831</v>
      </c>
    </row>
    <row r="80" spans="1:16" s="365" customFormat="1" ht="13.5" customHeight="1">
      <c r="A80" s="365" t="s">
        <v>201</v>
      </c>
      <c r="B80" s="366" t="s">
        <v>639</v>
      </c>
      <c r="C80" s="365" t="s">
        <v>640</v>
      </c>
      <c r="D80" s="366"/>
      <c r="E80" s="366"/>
      <c r="F80" s="366"/>
      <c r="G80" s="366"/>
      <c r="H80" s="366">
        <v>5000</v>
      </c>
      <c r="I80" s="369">
        <f t="shared" si="11"/>
        <v>5000</v>
      </c>
      <c r="J80" s="366"/>
      <c r="K80" s="366"/>
      <c r="L80" s="366"/>
      <c r="M80" s="366"/>
      <c r="N80" s="366"/>
      <c r="O80" s="369">
        <f t="shared" si="12"/>
        <v>5000</v>
      </c>
      <c r="P80" s="368">
        <v>5000</v>
      </c>
    </row>
    <row r="81" spans="1:16" s="365" customFormat="1" ht="13.5" customHeight="1">
      <c r="A81" s="365" t="s">
        <v>203</v>
      </c>
      <c r="B81" s="366" t="s">
        <v>641</v>
      </c>
      <c r="C81" s="365" t="s">
        <v>642</v>
      </c>
      <c r="D81" s="366"/>
      <c r="E81" s="366"/>
      <c r="F81" s="366"/>
      <c r="G81" s="366"/>
      <c r="H81" s="366"/>
      <c r="I81" s="369">
        <f t="shared" si="11"/>
        <v>0</v>
      </c>
      <c r="J81" s="366"/>
      <c r="K81" s="366"/>
      <c r="L81" s="366"/>
      <c r="M81" s="366"/>
      <c r="N81" s="366">
        <v>12207</v>
      </c>
      <c r="O81" s="369">
        <f t="shared" si="12"/>
        <v>12207</v>
      </c>
      <c r="P81" s="368">
        <v>12207</v>
      </c>
    </row>
    <row r="82" spans="1:16" s="365" customFormat="1" ht="13.5" customHeight="1">
      <c r="A82" s="365" t="s">
        <v>205</v>
      </c>
      <c r="B82" s="366" t="s">
        <v>643</v>
      </c>
      <c r="C82" s="365" t="s">
        <v>644</v>
      </c>
      <c r="D82" s="366"/>
      <c r="E82" s="366"/>
      <c r="F82" s="366"/>
      <c r="G82" s="366"/>
      <c r="H82" s="366"/>
      <c r="I82" s="369">
        <f t="shared" si="11"/>
        <v>0</v>
      </c>
      <c r="J82" s="366"/>
      <c r="K82" s="366"/>
      <c r="L82" s="366"/>
      <c r="M82" s="366"/>
      <c r="N82" s="366">
        <v>41934</v>
      </c>
      <c r="O82" s="369">
        <f t="shared" si="12"/>
        <v>41934</v>
      </c>
      <c r="P82" s="368">
        <v>41934</v>
      </c>
    </row>
    <row r="83" spans="1:16" s="365" customFormat="1" ht="13.5" customHeight="1">
      <c r="A83" s="365" t="s">
        <v>207</v>
      </c>
      <c r="B83" s="366" t="s">
        <v>645</v>
      </c>
      <c r="C83" s="365" t="s">
        <v>646</v>
      </c>
      <c r="D83" s="366"/>
      <c r="E83" s="366"/>
      <c r="F83" s="366"/>
      <c r="G83" s="366"/>
      <c r="H83" s="366"/>
      <c r="I83" s="369">
        <f t="shared" si="11"/>
        <v>0</v>
      </c>
      <c r="J83" s="366"/>
      <c r="K83" s="366"/>
      <c r="L83" s="366"/>
      <c r="M83" s="366"/>
      <c r="N83" s="366">
        <v>3000</v>
      </c>
      <c r="O83" s="369">
        <f t="shared" si="12"/>
        <v>3000</v>
      </c>
      <c r="P83" s="368">
        <v>3000</v>
      </c>
    </row>
    <row r="84" spans="1:16" s="365" customFormat="1" ht="13.5" customHeight="1">
      <c r="A84" s="365" t="s">
        <v>209</v>
      </c>
      <c r="B84" s="366" t="s">
        <v>647</v>
      </c>
      <c r="C84" s="365" t="s">
        <v>648</v>
      </c>
      <c r="D84" s="366"/>
      <c r="E84" s="366"/>
      <c r="F84" s="366"/>
      <c r="G84" s="366"/>
      <c r="H84" s="366"/>
      <c r="I84" s="369">
        <f t="shared" si="11"/>
        <v>0</v>
      </c>
      <c r="J84" s="366"/>
      <c r="K84" s="366"/>
      <c r="L84" s="366"/>
      <c r="M84" s="366"/>
      <c r="N84" s="366">
        <v>5000</v>
      </c>
      <c r="O84" s="369">
        <f t="shared" si="12"/>
        <v>5000</v>
      </c>
      <c r="P84" s="368">
        <v>5000</v>
      </c>
    </row>
    <row r="85" spans="1:16" s="365" customFormat="1" ht="27.75" customHeight="1">
      <c r="A85" s="365" t="s">
        <v>211</v>
      </c>
      <c r="B85" s="366" t="s">
        <v>649</v>
      </c>
      <c r="C85" s="365" t="s">
        <v>650</v>
      </c>
      <c r="D85" s="366"/>
      <c r="E85" s="366"/>
      <c r="F85" s="366"/>
      <c r="G85" s="366"/>
      <c r="H85" s="366"/>
      <c r="I85" s="369">
        <f t="shared" si="11"/>
        <v>0</v>
      </c>
      <c r="J85" s="366"/>
      <c r="K85" s="366"/>
      <c r="L85" s="366"/>
      <c r="M85" s="366"/>
      <c r="N85" s="366">
        <v>7000</v>
      </c>
      <c r="O85" s="369">
        <f t="shared" si="12"/>
        <v>7000</v>
      </c>
      <c r="P85" s="368">
        <v>7000</v>
      </c>
    </row>
    <row r="86" spans="2:17" s="348" customFormat="1" ht="14.25" customHeight="1">
      <c r="B86" s="347"/>
      <c r="D86" s="347"/>
      <c r="E86" s="347"/>
      <c r="F86" s="347"/>
      <c r="G86" s="347"/>
      <c r="H86" s="347"/>
      <c r="I86" s="370"/>
      <c r="J86" s="347"/>
      <c r="K86" s="347"/>
      <c r="L86" s="347"/>
      <c r="M86" s="347"/>
      <c r="N86" s="347"/>
      <c r="O86" s="370"/>
      <c r="P86" s="371"/>
      <c r="Q86" s="351"/>
    </row>
    <row r="87" spans="2:17" s="372" customFormat="1" ht="18.75" customHeight="1">
      <c r="B87" s="385" t="s">
        <v>651</v>
      </c>
      <c r="C87" s="386"/>
      <c r="D87" s="387">
        <f aca="true" t="shared" si="13" ref="D87:P87">SUM(D73:D85)</f>
        <v>2638</v>
      </c>
      <c r="E87" s="387">
        <f t="shared" si="13"/>
        <v>451</v>
      </c>
      <c r="F87" s="387">
        <f t="shared" si="13"/>
        <v>7355</v>
      </c>
      <c r="G87" s="387">
        <f t="shared" si="13"/>
        <v>0</v>
      </c>
      <c r="H87" s="387">
        <f t="shared" si="13"/>
        <v>6784</v>
      </c>
      <c r="I87" s="388">
        <f t="shared" si="13"/>
        <v>17228</v>
      </c>
      <c r="J87" s="387">
        <f t="shared" si="13"/>
        <v>0</v>
      </c>
      <c r="K87" s="387">
        <f t="shared" si="13"/>
        <v>0</v>
      </c>
      <c r="L87" s="387">
        <f t="shared" si="13"/>
        <v>0</v>
      </c>
      <c r="M87" s="387">
        <f t="shared" si="13"/>
        <v>0</v>
      </c>
      <c r="N87" s="387">
        <f t="shared" si="13"/>
        <v>69141</v>
      </c>
      <c r="O87" s="388">
        <f t="shared" si="13"/>
        <v>86369</v>
      </c>
      <c r="P87" s="400">
        <f t="shared" si="13"/>
        <v>80516</v>
      </c>
      <c r="Q87" s="401">
        <v>109747</v>
      </c>
    </row>
    <row r="88" spans="2:17" s="348" customFormat="1" ht="24" customHeight="1" thickBot="1">
      <c r="B88" s="347"/>
      <c r="D88" s="347"/>
      <c r="E88" s="347"/>
      <c r="F88" s="347"/>
      <c r="G88" s="347"/>
      <c r="H88" s="347"/>
      <c r="I88" s="349"/>
      <c r="J88" s="347"/>
      <c r="K88" s="347"/>
      <c r="L88" s="347"/>
      <c r="M88" s="347"/>
      <c r="N88" s="347"/>
      <c r="O88" s="370"/>
      <c r="P88" s="371"/>
      <c r="Q88" s="351"/>
    </row>
    <row r="89" spans="2:17" s="372" customFormat="1" ht="18" customHeight="1" thickBot="1">
      <c r="B89" s="373" t="s">
        <v>652</v>
      </c>
      <c r="C89" s="374"/>
      <c r="D89" s="375">
        <f aca="true" t="shared" si="14" ref="D89:J89">SUM(D52+D69+D87)</f>
        <v>3571451</v>
      </c>
      <c r="E89" s="375">
        <f t="shared" si="14"/>
        <v>1154782</v>
      </c>
      <c r="F89" s="375">
        <f t="shared" si="14"/>
        <v>1153095</v>
      </c>
      <c r="G89" s="375">
        <f t="shared" si="14"/>
        <v>10779</v>
      </c>
      <c r="H89" s="375">
        <f t="shared" si="14"/>
        <v>8491</v>
      </c>
      <c r="I89" s="388">
        <f t="shared" si="14"/>
        <v>5898598</v>
      </c>
      <c r="J89" s="375">
        <f t="shared" si="14"/>
        <v>36500</v>
      </c>
      <c r="K89" s="375">
        <f>SUM(K87,K69,K52)</f>
        <v>45033</v>
      </c>
      <c r="L89" s="375">
        <f>SUM(L52+L69+L87)</f>
        <v>0</v>
      </c>
      <c r="M89" s="376"/>
      <c r="N89" s="375">
        <f>SUM(N52+N69+N87)</f>
        <v>84141</v>
      </c>
      <c r="O89" s="376">
        <f>SUM(O52+O69+O87)</f>
        <v>6064272</v>
      </c>
      <c r="P89" s="402">
        <f>SUM(P52+P69+P87)</f>
        <v>6058419</v>
      </c>
      <c r="Q89" s="375">
        <f>SUM(Q52+Q69+Q87)</f>
        <v>6181547</v>
      </c>
    </row>
    <row r="90" spans="2:17" s="372" customFormat="1" ht="12.75" customHeight="1">
      <c r="B90" s="363"/>
      <c r="C90" s="393"/>
      <c r="D90" s="394"/>
      <c r="E90" s="394"/>
      <c r="F90" s="394"/>
      <c r="G90" s="394"/>
      <c r="H90" s="394"/>
      <c r="I90" s="398"/>
      <c r="J90" s="394"/>
      <c r="K90" s="394"/>
      <c r="L90" s="394"/>
      <c r="M90" s="394"/>
      <c r="N90" s="394"/>
      <c r="O90" s="395"/>
      <c r="P90" s="396"/>
      <c r="Q90" s="399"/>
    </row>
    <row r="91" spans="1:17" s="348" customFormat="1" ht="15.75">
      <c r="A91" s="378" t="s">
        <v>653</v>
      </c>
      <c r="B91" s="379" t="s">
        <v>654</v>
      </c>
      <c r="D91" s="347"/>
      <c r="E91" s="347"/>
      <c r="F91" s="347"/>
      <c r="G91" s="347"/>
      <c r="H91" s="347"/>
      <c r="I91" s="349"/>
      <c r="J91" s="347"/>
      <c r="K91" s="347"/>
      <c r="L91" s="347"/>
      <c r="M91" s="347"/>
      <c r="N91" s="347"/>
      <c r="O91" s="370"/>
      <c r="P91" s="371"/>
      <c r="Q91" s="351"/>
    </row>
    <row r="92" spans="2:17" s="348" customFormat="1" ht="5.25" customHeight="1">
      <c r="B92" s="347"/>
      <c r="D92" s="347"/>
      <c r="E92" s="347"/>
      <c r="F92" s="347"/>
      <c r="G92" s="347"/>
      <c r="H92" s="347"/>
      <c r="I92" s="349"/>
      <c r="J92" s="347"/>
      <c r="K92" s="347"/>
      <c r="L92" s="347"/>
      <c r="M92" s="347"/>
      <c r="N92" s="347"/>
      <c r="O92" s="370"/>
      <c r="P92" s="371"/>
      <c r="Q92" s="351"/>
    </row>
    <row r="93" spans="1:16" s="365" customFormat="1" ht="25.5" customHeight="1">
      <c r="A93" s="365" t="s">
        <v>188</v>
      </c>
      <c r="B93" s="366" t="s">
        <v>655</v>
      </c>
      <c r="C93" s="365" t="s">
        <v>542</v>
      </c>
      <c r="D93" s="366">
        <v>11732</v>
      </c>
      <c r="E93" s="366">
        <v>3664</v>
      </c>
      <c r="F93" s="366">
        <v>6329</v>
      </c>
      <c r="G93" s="366"/>
      <c r="H93" s="366"/>
      <c r="I93" s="369">
        <f aca="true" t="shared" si="15" ref="I93:I105">SUM(D93:H93)</f>
        <v>21725</v>
      </c>
      <c r="J93" s="366"/>
      <c r="K93" s="366"/>
      <c r="L93" s="366"/>
      <c r="M93" s="366"/>
      <c r="N93" s="366"/>
      <c r="O93" s="369">
        <f aca="true" t="shared" si="16" ref="O93:O105">SUM(I93:N93)</f>
        <v>21725</v>
      </c>
      <c r="P93" s="368">
        <v>21725</v>
      </c>
    </row>
    <row r="94" spans="1:16" s="365" customFormat="1" ht="13.5" customHeight="1">
      <c r="A94" s="365" t="s">
        <v>190</v>
      </c>
      <c r="B94" s="366" t="s">
        <v>656</v>
      </c>
      <c r="C94" s="365" t="s">
        <v>657</v>
      </c>
      <c r="D94" s="366">
        <v>39175</v>
      </c>
      <c r="E94" s="366">
        <v>12598</v>
      </c>
      <c r="F94" s="366">
        <v>21785</v>
      </c>
      <c r="G94" s="366"/>
      <c r="H94" s="366"/>
      <c r="I94" s="369">
        <f t="shared" si="15"/>
        <v>73558</v>
      </c>
      <c r="J94" s="366"/>
      <c r="K94" s="366"/>
      <c r="L94" s="366"/>
      <c r="M94" s="366"/>
      <c r="N94" s="366"/>
      <c r="O94" s="369">
        <f t="shared" si="16"/>
        <v>73558</v>
      </c>
      <c r="P94" s="368">
        <v>73558</v>
      </c>
    </row>
    <row r="95" spans="1:16" s="365" customFormat="1" ht="13.5" customHeight="1">
      <c r="A95" s="365" t="s">
        <v>192</v>
      </c>
      <c r="B95" s="366" t="s">
        <v>658</v>
      </c>
      <c r="C95" s="365" t="s">
        <v>659</v>
      </c>
      <c r="D95" s="366">
        <v>109041</v>
      </c>
      <c r="E95" s="366">
        <v>35456</v>
      </c>
      <c r="F95" s="366">
        <v>33109</v>
      </c>
      <c r="G95" s="366"/>
      <c r="H95" s="366"/>
      <c r="I95" s="369">
        <f t="shared" si="15"/>
        <v>177606</v>
      </c>
      <c r="J95" s="366">
        <v>120</v>
      </c>
      <c r="K95" s="366">
        <v>0</v>
      </c>
      <c r="L95" s="366"/>
      <c r="M95" s="366"/>
      <c r="N95" s="366"/>
      <c r="O95" s="369">
        <f t="shared" si="16"/>
        <v>177726</v>
      </c>
      <c r="P95" s="368">
        <v>177726</v>
      </c>
    </row>
    <row r="96" spans="1:16" s="365" customFormat="1" ht="13.5" customHeight="1">
      <c r="A96" s="365" t="s">
        <v>194</v>
      </c>
      <c r="B96" s="366" t="s">
        <v>660</v>
      </c>
      <c r="C96" s="365" t="s">
        <v>661</v>
      </c>
      <c r="D96" s="366">
        <v>524</v>
      </c>
      <c r="E96" s="366">
        <v>63</v>
      </c>
      <c r="F96" s="366">
        <v>11206</v>
      </c>
      <c r="G96" s="366"/>
      <c r="H96" s="366">
        <v>14217</v>
      </c>
      <c r="I96" s="369">
        <f t="shared" si="15"/>
        <v>26010</v>
      </c>
      <c r="J96" s="366"/>
      <c r="K96" s="366"/>
      <c r="L96" s="366"/>
      <c r="M96" s="366"/>
      <c r="N96" s="366"/>
      <c r="O96" s="369">
        <f t="shared" si="16"/>
        <v>26010</v>
      </c>
      <c r="P96" s="368"/>
    </row>
    <row r="97" spans="1:16" s="365" customFormat="1" ht="13.5" customHeight="1">
      <c r="A97" s="365" t="s">
        <v>196</v>
      </c>
      <c r="B97" s="366" t="s">
        <v>662</v>
      </c>
      <c r="C97" s="365" t="s">
        <v>663</v>
      </c>
      <c r="D97" s="366">
        <v>469</v>
      </c>
      <c r="E97" s="366">
        <v>123</v>
      </c>
      <c r="F97" s="366">
        <v>5433</v>
      </c>
      <c r="G97" s="366"/>
      <c r="H97" s="366">
        <v>4395</v>
      </c>
      <c r="I97" s="369">
        <f t="shared" si="15"/>
        <v>10420</v>
      </c>
      <c r="J97" s="366"/>
      <c r="K97" s="366"/>
      <c r="L97" s="366"/>
      <c r="M97" s="366"/>
      <c r="N97" s="366"/>
      <c r="O97" s="369">
        <f t="shared" si="16"/>
        <v>10420</v>
      </c>
      <c r="P97" s="368">
        <v>5130</v>
      </c>
    </row>
    <row r="98" spans="1:16" s="365" customFormat="1" ht="13.5" customHeight="1">
      <c r="A98" s="365" t="s">
        <v>197</v>
      </c>
      <c r="B98" s="366" t="s">
        <v>664</v>
      </c>
      <c r="C98" s="365" t="s">
        <v>665</v>
      </c>
      <c r="D98" s="366"/>
      <c r="E98" s="366"/>
      <c r="F98" s="366"/>
      <c r="G98" s="366"/>
      <c r="H98" s="366">
        <v>66500</v>
      </c>
      <c r="I98" s="369">
        <f t="shared" si="15"/>
        <v>66500</v>
      </c>
      <c r="J98" s="366"/>
      <c r="K98" s="366"/>
      <c r="L98" s="366"/>
      <c r="M98" s="366"/>
      <c r="N98" s="366"/>
      <c r="O98" s="369">
        <f t="shared" si="16"/>
        <v>66500</v>
      </c>
      <c r="P98" s="368">
        <v>66500</v>
      </c>
    </row>
    <row r="99" spans="1:16" s="365" customFormat="1" ht="13.5" customHeight="1">
      <c r="A99" s="365" t="s">
        <v>199</v>
      </c>
      <c r="B99" s="366" t="s">
        <v>666</v>
      </c>
      <c r="C99" s="365" t="s">
        <v>667</v>
      </c>
      <c r="D99" s="366"/>
      <c r="E99" s="366"/>
      <c r="F99" s="366"/>
      <c r="G99" s="366"/>
      <c r="H99" s="366">
        <v>50000</v>
      </c>
      <c r="I99" s="369">
        <f t="shared" si="15"/>
        <v>50000</v>
      </c>
      <c r="J99" s="366"/>
      <c r="K99" s="366"/>
      <c r="L99" s="366"/>
      <c r="M99" s="366"/>
      <c r="N99" s="366"/>
      <c r="O99" s="369">
        <f t="shared" si="16"/>
        <v>50000</v>
      </c>
      <c r="P99" s="368"/>
    </row>
    <row r="100" spans="1:16" s="365" customFormat="1" ht="13.5" customHeight="1">
      <c r="A100" s="365" t="s">
        <v>201</v>
      </c>
      <c r="B100" s="366" t="s">
        <v>668</v>
      </c>
      <c r="C100" s="365" t="s">
        <v>669</v>
      </c>
      <c r="D100" s="366"/>
      <c r="E100" s="366"/>
      <c r="F100" s="366">
        <v>1764</v>
      </c>
      <c r="G100" s="366"/>
      <c r="H100" s="366"/>
      <c r="I100" s="369">
        <f t="shared" si="15"/>
        <v>1764</v>
      </c>
      <c r="J100" s="366"/>
      <c r="K100" s="366"/>
      <c r="L100" s="366"/>
      <c r="M100" s="366"/>
      <c r="N100" s="366"/>
      <c r="O100" s="369">
        <f t="shared" si="16"/>
        <v>1764</v>
      </c>
      <c r="P100" s="368"/>
    </row>
    <row r="101" spans="1:16" s="365" customFormat="1" ht="13.5" customHeight="1">
      <c r="A101" s="365" t="s">
        <v>203</v>
      </c>
      <c r="B101" s="366" t="s">
        <v>670</v>
      </c>
      <c r="C101" s="365" t="s">
        <v>671</v>
      </c>
      <c r="D101" s="366"/>
      <c r="E101" s="366"/>
      <c r="F101" s="366">
        <v>1300</v>
      </c>
      <c r="G101" s="366"/>
      <c r="H101" s="366"/>
      <c r="I101" s="369">
        <f t="shared" si="15"/>
        <v>1300</v>
      </c>
      <c r="J101" s="366"/>
      <c r="K101" s="366"/>
      <c r="L101" s="366"/>
      <c r="M101" s="366"/>
      <c r="N101" s="366"/>
      <c r="O101" s="369">
        <f t="shared" si="16"/>
        <v>1300</v>
      </c>
      <c r="P101" s="368"/>
    </row>
    <row r="102" spans="1:16" s="365" customFormat="1" ht="12.75">
      <c r="A102" s="365" t="s">
        <v>205</v>
      </c>
      <c r="B102" s="366" t="s">
        <v>672</v>
      </c>
      <c r="C102" s="365" t="s">
        <v>673</v>
      </c>
      <c r="D102" s="366"/>
      <c r="E102" s="366"/>
      <c r="F102" s="366"/>
      <c r="G102" s="366"/>
      <c r="H102" s="366">
        <v>105179</v>
      </c>
      <c r="I102" s="369">
        <f t="shared" si="15"/>
        <v>105179</v>
      </c>
      <c r="J102" s="366"/>
      <c r="K102" s="366"/>
      <c r="L102" s="366"/>
      <c r="M102" s="366"/>
      <c r="N102" s="366"/>
      <c r="O102" s="369">
        <f t="shared" si="16"/>
        <v>105179</v>
      </c>
      <c r="P102" s="368">
        <v>105179</v>
      </c>
    </row>
    <row r="103" spans="1:16" s="365" customFormat="1" ht="12.75">
      <c r="A103" s="365" t="s">
        <v>207</v>
      </c>
      <c r="B103" s="366" t="s">
        <v>674</v>
      </c>
      <c r="C103" s="365" t="s">
        <v>675</v>
      </c>
      <c r="D103" s="366"/>
      <c r="E103" s="366"/>
      <c r="F103" s="366">
        <v>1500</v>
      </c>
      <c r="G103" s="366"/>
      <c r="H103" s="366"/>
      <c r="I103" s="369">
        <f t="shared" si="15"/>
        <v>1500</v>
      </c>
      <c r="J103" s="366"/>
      <c r="K103" s="366"/>
      <c r="L103" s="366"/>
      <c r="M103" s="366"/>
      <c r="N103" s="366"/>
      <c r="O103" s="369">
        <f t="shared" si="16"/>
        <v>1500</v>
      </c>
      <c r="P103" s="368"/>
    </row>
    <row r="104" spans="1:16" s="365" customFormat="1" ht="12.75">
      <c r="A104" s="365" t="s">
        <v>209</v>
      </c>
      <c r="B104" s="366" t="s">
        <v>676</v>
      </c>
      <c r="C104" s="365" t="s">
        <v>677</v>
      </c>
      <c r="D104" s="366"/>
      <c r="E104" s="366"/>
      <c r="F104" s="366"/>
      <c r="G104" s="366"/>
      <c r="H104" s="366">
        <v>3000</v>
      </c>
      <c r="I104" s="369">
        <f t="shared" si="15"/>
        <v>3000</v>
      </c>
      <c r="J104" s="366"/>
      <c r="K104" s="366"/>
      <c r="L104" s="366"/>
      <c r="M104" s="366"/>
      <c r="N104" s="366"/>
      <c r="O104" s="369">
        <f t="shared" si="16"/>
        <v>3000</v>
      </c>
      <c r="P104" s="368"/>
    </row>
    <row r="105" spans="1:16" s="365" customFormat="1" ht="12.75">
      <c r="A105" s="365" t="s">
        <v>211</v>
      </c>
      <c r="B105" s="366" t="s">
        <v>678</v>
      </c>
      <c r="C105" s="365" t="s">
        <v>569</v>
      </c>
      <c r="D105" s="366"/>
      <c r="E105" s="366"/>
      <c r="F105" s="366"/>
      <c r="G105" s="366"/>
      <c r="H105" s="366">
        <v>10000</v>
      </c>
      <c r="I105" s="369">
        <f t="shared" si="15"/>
        <v>10000</v>
      </c>
      <c r="J105" s="366"/>
      <c r="K105" s="366"/>
      <c r="L105" s="366"/>
      <c r="M105" s="366"/>
      <c r="N105" s="366"/>
      <c r="O105" s="369">
        <f t="shared" si="16"/>
        <v>10000</v>
      </c>
      <c r="P105" s="368"/>
    </row>
    <row r="106" spans="2:17" s="348" customFormat="1" ht="14.25" customHeight="1" thickBot="1">
      <c r="B106" s="347"/>
      <c r="D106" s="347"/>
      <c r="E106" s="347"/>
      <c r="F106" s="347"/>
      <c r="G106" s="347"/>
      <c r="H106" s="347"/>
      <c r="I106" s="349"/>
      <c r="J106" s="347"/>
      <c r="K106" s="347"/>
      <c r="L106" s="347"/>
      <c r="M106" s="347"/>
      <c r="N106" s="347"/>
      <c r="O106" s="370"/>
      <c r="P106" s="371"/>
      <c r="Q106" s="351"/>
    </row>
    <row r="107" spans="2:17" s="372" customFormat="1" ht="18" customHeight="1" thickBot="1">
      <c r="B107" s="373" t="s">
        <v>679</v>
      </c>
      <c r="C107" s="374"/>
      <c r="D107" s="375">
        <f aca="true" t="shared" si="17" ref="D107:I107">SUM(D93:D105)</f>
        <v>160941</v>
      </c>
      <c r="E107" s="375">
        <f t="shared" si="17"/>
        <v>51904</v>
      </c>
      <c r="F107" s="375">
        <f t="shared" si="17"/>
        <v>82426</v>
      </c>
      <c r="G107" s="375">
        <f t="shared" si="17"/>
        <v>0</v>
      </c>
      <c r="H107" s="375">
        <f t="shared" si="17"/>
        <v>253291</v>
      </c>
      <c r="I107" s="376">
        <f t="shared" si="17"/>
        <v>548562</v>
      </c>
      <c r="J107" s="375">
        <f>SUM(J93:J106)</f>
        <v>120</v>
      </c>
      <c r="K107" s="375">
        <f>SUM(K93:K106)</f>
        <v>0</v>
      </c>
      <c r="L107" s="375">
        <f>SUM(L93:L106)</f>
        <v>0</v>
      </c>
      <c r="M107" s="375">
        <f>SUM(M93:M106)</f>
        <v>0</v>
      </c>
      <c r="N107" s="375">
        <f>SUM(N93:N106)</f>
        <v>0</v>
      </c>
      <c r="O107" s="376">
        <f>SUM(O93:O105)</f>
        <v>548682</v>
      </c>
      <c r="P107" s="402">
        <f>SUM(P93:P104)</f>
        <v>449818</v>
      </c>
      <c r="Q107" s="375">
        <v>604243</v>
      </c>
    </row>
    <row r="108" spans="2:17" s="348" customFormat="1" ht="23.25" customHeight="1">
      <c r="B108" s="347"/>
      <c r="D108" s="347"/>
      <c r="E108" s="347"/>
      <c r="F108" s="347"/>
      <c r="G108" s="347"/>
      <c r="H108" s="347"/>
      <c r="I108" s="349"/>
      <c r="J108" s="347"/>
      <c r="K108" s="347"/>
      <c r="L108" s="347"/>
      <c r="M108" s="347"/>
      <c r="N108" s="347"/>
      <c r="O108" s="370"/>
      <c r="P108" s="371"/>
      <c r="Q108" s="351"/>
    </row>
    <row r="109" spans="1:17" s="348" customFormat="1" ht="19.5" customHeight="1">
      <c r="A109" s="378" t="s">
        <v>680</v>
      </c>
      <c r="B109" s="379" t="s">
        <v>681</v>
      </c>
      <c r="D109" s="347"/>
      <c r="E109" s="347"/>
      <c r="F109" s="347"/>
      <c r="G109" s="347"/>
      <c r="H109" s="347"/>
      <c r="I109" s="349"/>
      <c r="J109" s="347"/>
      <c r="K109" s="347"/>
      <c r="L109" s="347"/>
      <c r="M109" s="347"/>
      <c r="N109" s="347"/>
      <c r="O109" s="370"/>
      <c r="P109" s="371"/>
      <c r="Q109" s="351"/>
    </row>
    <row r="110" spans="2:17" s="348" customFormat="1" ht="14.25" customHeight="1">
      <c r="B110" s="347"/>
      <c r="D110" s="347"/>
      <c r="E110" s="347"/>
      <c r="F110" s="347"/>
      <c r="G110" s="347"/>
      <c r="H110" s="347"/>
      <c r="I110" s="349"/>
      <c r="J110" s="347"/>
      <c r="K110" s="347"/>
      <c r="L110" s="347"/>
      <c r="M110" s="347"/>
      <c r="N110" s="347"/>
      <c r="O110" s="370"/>
      <c r="P110" s="371"/>
      <c r="Q110" s="351"/>
    </row>
    <row r="111" spans="1:16" s="365" customFormat="1" ht="13.5" customHeight="1">
      <c r="A111" s="365" t="s">
        <v>188</v>
      </c>
      <c r="B111" s="366" t="s">
        <v>682</v>
      </c>
      <c r="C111" s="365" t="s">
        <v>683</v>
      </c>
      <c r="D111" s="366">
        <v>4790</v>
      </c>
      <c r="E111" s="366">
        <v>1488</v>
      </c>
      <c r="F111" s="366">
        <v>21916</v>
      </c>
      <c r="G111" s="366"/>
      <c r="H111" s="366"/>
      <c r="I111" s="369">
        <f>SUM(D111:H111)</f>
        <v>28194</v>
      </c>
      <c r="J111" s="366"/>
      <c r="K111" s="366"/>
      <c r="L111" s="366"/>
      <c r="M111" s="366"/>
      <c r="N111" s="366"/>
      <c r="O111" s="369">
        <f aca="true" t="shared" si="18" ref="O111:O118">SUM(I111:N111)</f>
        <v>28194</v>
      </c>
      <c r="P111" s="368"/>
    </row>
    <row r="112" spans="1:16" s="365" customFormat="1" ht="13.5" customHeight="1">
      <c r="A112" s="365" t="s">
        <v>190</v>
      </c>
      <c r="B112" s="366" t="s">
        <v>684</v>
      </c>
      <c r="C112" s="365" t="s">
        <v>685</v>
      </c>
      <c r="D112" s="366">
        <v>1714</v>
      </c>
      <c r="E112" s="366">
        <v>189</v>
      </c>
      <c r="F112" s="366">
        <v>19500</v>
      </c>
      <c r="G112" s="366"/>
      <c r="H112" s="366">
        <v>117606</v>
      </c>
      <c r="I112" s="369">
        <f>SUM(D112:H112)</f>
        <v>139009</v>
      </c>
      <c r="J112" s="366"/>
      <c r="K112" s="366"/>
      <c r="L112" s="366"/>
      <c r="M112" s="366"/>
      <c r="N112" s="366"/>
      <c r="O112" s="369">
        <f t="shared" si="18"/>
        <v>139009</v>
      </c>
      <c r="P112" s="368">
        <v>60606</v>
      </c>
    </row>
    <row r="113" spans="1:16" s="365" customFormat="1" ht="13.5" customHeight="1">
      <c r="A113" s="365" t="s">
        <v>192</v>
      </c>
      <c r="B113" s="366" t="s">
        <v>686</v>
      </c>
      <c r="C113" s="365" t="s">
        <v>687</v>
      </c>
      <c r="D113" s="366"/>
      <c r="E113" s="366"/>
      <c r="F113" s="366"/>
      <c r="G113" s="366"/>
      <c r="H113" s="366">
        <v>30000</v>
      </c>
      <c r="I113" s="369">
        <f>SUM(D113:H113)</f>
        <v>30000</v>
      </c>
      <c r="J113" s="366"/>
      <c r="K113" s="366"/>
      <c r="L113" s="366"/>
      <c r="M113" s="366"/>
      <c r="N113" s="366"/>
      <c r="O113" s="369">
        <f t="shared" si="18"/>
        <v>30000</v>
      </c>
      <c r="P113" s="368"/>
    </row>
    <row r="114" spans="1:16" s="365" customFormat="1" ht="13.5" customHeight="1">
      <c r="A114" s="365" t="s">
        <v>194</v>
      </c>
      <c r="B114" s="366" t="s">
        <v>688</v>
      </c>
      <c r="C114" s="365" t="s">
        <v>689</v>
      </c>
      <c r="D114" s="366"/>
      <c r="E114" s="366"/>
      <c r="F114" s="366"/>
      <c r="G114" s="366"/>
      <c r="H114" s="366">
        <v>32832</v>
      </c>
      <c r="I114" s="369">
        <f>SUM(D114:H114)</f>
        <v>32832</v>
      </c>
      <c r="J114" s="366"/>
      <c r="K114" s="366"/>
      <c r="L114" s="366"/>
      <c r="M114" s="366"/>
      <c r="N114" s="366"/>
      <c r="O114" s="369">
        <f t="shared" si="18"/>
        <v>32832</v>
      </c>
      <c r="P114" s="368"/>
    </row>
    <row r="115" spans="1:16" s="365" customFormat="1" ht="13.5" customHeight="1">
      <c r="A115" s="365" t="s">
        <v>196</v>
      </c>
      <c r="B115" s="366" t="s">
        <v>690</v>
      </c>
      <c r="C115" s="365" t="s">
        <v>691</v>
      </c>
      <c r="D115" s="366"/>
      <c r="E115" s="366"/>
      <c r="F115" s="366"/>
      <c r="G115" s="366"/>
      <c r="H115" s="366"/>
      <c r="I115" s="369">
        <f>SUM(D115:H115)</f>
        <v>0</v>
      </c>
      <c r="J115" s="366">
        <v>10000</v>
      </c>
      <c r="K115" s="366"/>
      <c r="L115" s="366"/>
      <c r="M115" s="366"/>
      <c r="N115" s="366"/>
      <c r="O115" s="369">
        <f t="shared" si="18"/>
        <v>10000</v>
      </c>
      <c r="P115" s="368"/>
    </row>
    <row r="116" spans="1:16" s="365" customFormat="1" ht="13.5" customHeight="1">
      <c r="A116" s="365" t="s">
        <v>197</v>
      </c>
      <c r="B116" s="366" t="s">
        <v>692</v>
      </c>
      <c r="C116" s="365" t="s">
        <v>693</v>
      </c>
      <c r="D116" s="366"/>
      <c r="E116" s="366"/>
      <c r="F116" s="366"/>
      <c r="G116" s="366"/>
      <c r="H116" s="366"/>
      <c r="I116" s="369"/>
      <c r="J116" s="366"/>
      <c r="K116" s="366"/>
      <c r="L116" s="366">
        <v>40000</v>
      </c>
      <c r="M116" s="366"/>
      <c r="N116" s="366"/>
      <c r="O116" s="369">
        <f t="shared" si="18"/>
        <v>40000</v>
      </c>
      <c r="P116" s="368"/>
    </row>
    <row r="117" spans="1:16" s="365" customFormat="1" ht="13.5" customHeight="1">
      <c r="A117" s="365" t="s">
        <v>199</v>
      </c>
      <c r="B117" s="366" t="s">
        <v>694</v>
      </c>
      <c r="C117" s="365" t="s">
        <v>695</v>
      </c>
      <c r="D117" s="366"/>
      <c r="E117" s="366"/>
      <c r="F117" s="366"/>
      <c r="G117" s="366"/>
      <c r="H117" s="366"/>
      <c r="I117" s="369">
        <f>SUM(D117:H117)</f>
        <v>0</v>
      </c>
      <c r="J117" s="366"/>
      <c r="K117" s="366"/>
      <c r="L117" s="366"/>
      <c r="M117" s="366">
        <v>40080</v>
      </c>
      <c r="N117" s="366"/>
      <c r="O117" s="369">
        <f t="shared" si="18"/>
        <v>40080</v>
      </c>
      <c r="P117" s="368"/>
    </row>
    <row r="118" spans="1:16" s="365" customFormat="1" ht="13.5" customHeight="1">
      <c r="A118" s="365" t="s">
        <v>201</v>
      </c>
      <c r="B118" s="366" t="s">
        <v>696</v>
      </c>
      <c r="C118" s="365" t="s">
        <v>697</v>
      </c>
      <c r="D118" s="366"/>
      <c r="E118" s="366"/>
      <c r="F118" s="366">
        <v>10335</v>
      </c>
      <c r="G118" s="366"/>
      <c r="H118" s="366"/>
      <c r="I118" s="369">
        <f>SUM(D118:H118)</f>
        <v>10335</v>
      </c>
      <c r="J118" s="366"/>
      <c r="K118" s="366"/>
      <c r="L118" s="366"/>
      <c r="M118" s="366"/>
      <c r="N118" s="366"/>
      <c r="O118" s="369">
        <f t="shared" si="18"/>
        <v>10335</v>
      </c>
      <c r="P118" s="368"/>
    </row>
    <row r="119" spans="1:17" s="348" customFormat="1" ht="14.25" customHeight="1" thickBot="1">
      <c r="A119" s="365"/>
      <c r="B119" s="380"/>
      <c r="C119" s="403"/>
      <c r="D119" s="380"/>
      <c r="E119" s="380"/>
      <c r="F119" s="380"/>
      <c r="G119" s="380"/>
      <c r="H119" s="380"/>
      <c r="I119" s="404"/>
      <c r="J119" s="380"/>
      <c r="K119" s="380"/>
      <c r="L119" s="380"/>
      <c r="M119" s="380"/>
      <c r="N119" s="380"/>
      <c r="O119" s="381"/>
      <c r="P119" s="405"/>
      <c r="Q119" s="406"/>
    </row>
    <row r="120" spans="1:17" s="372" customFormat="1" ht="21" customHeight="1" thickBot="1">
      <c r="A120" s="407"/>
      <c r="B120" s="408" t="s">
        <v>698</v>
      </c>
      <c r="C120" s="409"/>
      <c r="D120" s="410">
        <f>SUM(D111:D118)</f>
        <v>6504</v>
      </c>
      <c r="E120" s="410">
        <f>SUM(E111:E118)</f>
        <v>1677</v>
      </c>
      <c r="F120" s="410">
        <f>SUM(F111:F118)</f>
        <v>51751</v>
      </c>
      <c r="G120" s="410"/>
      <c r="H120" s="410">
        <f>SUM(H111:H118)</f>
        <v>180438</v>
      </c>
      <c r="I120" s="411">
        <f>SUM(I111:I118)</f>
        <v>240370</v>
      </c>
      <c r="J120" s="410">
        <f>SUM(J111:J118)</f>
        <v>10000</v>
      </c>
      <c r="K120" s="410"/>
      <c r="L120" s="410">
        <f>SUM(L111:L118)</f>
        <v>40000</v>
      </c>
      <c r="M120" s="410">
        <f>SUM(M111:M118)</f>
        <v>40080</v>
      </c>
      <c r="N120" s="411"/>
      <c r="O120" s="411">
        <f>SUM(O111:O118)</f>
        <v>330450</v>
      </c>
      <c r="P120" s="412">
        <f>SUM(P111:P118)</f>
        <v>60606</v>
      </c>
      <c r="Q120" s="410">
        <v>276953</v>
      </c>
    </row>
    <row r="121" spans="2:17" s="348" customFormat="1" ht="20.25" customHeight="1">
      <c r="B121" s="347"/>
      <c r="D121" s="347"/>
      <c r="E121" s="347"/>
      <c r="F121" s="347"/>
      <c r="G121" s="347"/>
      <c r="H121" s="347"/>
      <c r="I121" s="370"/>
      <c r="J121" s="347"/>
      <c r="K121" s="347"/>
      <c r="L121" s="347"/>
      <c r="M121" s="347"/>
      <c r="N121" s="347"/>
      <c r="O121" s="370"/>
      <c r="P121" s="371"/>
      <c r="Q121" s="351"/>
    </row>
    <row r="122" spans="1:17" s="348" customFormat="1" ht="19.5" customHeight="1">
      <c r="A122" s="378" t="s">
        <v>699</v>
      </c>
      <c r="B122" s="379" t="s">
        <v>700</v>
      </c>
      <c r="D122" s="347"/>
      <c r="E122" s="347"/>
      <c r="F122" s="347"/>
      <c r="G122" s="347"/>
      <c r="H122" s="347"/>
      <c r="I122" s="370"/>
      <c r="J122" s="347"/>
      <c r="K122" s="347"/>
      <c r="L122" s="347"/>
      <c r="M122" s="347"/>
      <c r="N122" s="347"/>
      <c r="O122" s="370"/>
      <c r="P122" s="371"/>
      <c r="Q122" s="351"/>
    </row>
    <row r="123" spans="2:17" s="348" customFormat="1" ht="18.75" customHeight="1">
      <c r="B123" s="347"/>
      <c r="D123" s="347"/>
      <c r="E123" s="347"/>
      <c r="F123" s="347"/>
      <c r="G123" s="347"/>
      <c r="H123" s="347"/>
      <c r="I123" s="370"/>
      <c r="J123" s="347"/>
      <c r="K123" s="347"/>
      <c r="L123" s="347"/>
      <c r="M123" s="347"/>
      <c r="N123" s="347"/>
      <c r="O123" s="370"/>
      <c r="P123" s="371"/>
      <c r="Q123" s="351"/>
    </row>
    <row r="124" spans="1:16" s="365" customFormat="1" ht="13.5" customHeight="1">
      <c r="A124" s="365" t="s">
        <v>188</v>
      </c>
      <c r="B124" s="366" t="s">
        <v>701</v>
      </c>
      <c r="C124" s="365" t="s">
        <v>702</v>
      </c>
      <c r="D124" s="366">
        <v>10729</v>
      </c>
      <c r="E124" s="366">
        <v>3466</v>
      </c>
      <c r="F124" s="366">
        <v>17883</v>
      </c>
      <c r="G124" s="366"/>
      <c r="H124" s="366"/>
      <c r="I124" s="369">
        <f>SUM(D124:H124)</f>
        <v>32078</v>
      </c>
      <c r="J124" s="366"/>
      <c r="K124" s="366"/>
      <c r="L124" s="366"/>
      <c r="M124" s="366"/>
      <c r="N124" s="366"/>
      <c r="O124" s="369">
        <f>SUM(I124:N124)</f>
        <v>32078</v>
      </c>
      <c r="P124" s="368"/>
    </row>
    <row r="125" spans="1:16" s="365" customFormat="1" ht="13.5" customHeight="1">
      <c r="A125" s="365" t="s">
        <v>190</v>
      </c>
      <c r="B125" s="366" t="s">
        <v>703</v>
      </c>
      <c r="C125" s="365" t="s">
        <v>704</v>
      </c>
      <c r="D125" s="366"/>
      <c r="E125" s="366"/>
      <c r="F125" s="366">
        <v>17926</v>
      </c>
      <c r="G125" s="366"/>
      <c r="H125" s="366"/>
      <c r="I125" s="369">
        <f>SUM(D125:H125)</f>
        <v>17926</v>
      </c>
      <c r="J125" s="366"/>
      <c r="K125" s="366"/>
      <c r="L125" s="366"/>
      <c r="M125" s="366"/>
      <c r="N125" s="366"/>
      <c r="O125" s="369">
        <f>SUM(I125:N125)</f>
        <v>17926</v>
      </c>
      <c r="P125" s="368"/>
    </row>
    <row r="126" spans="1:16" s="365" customFormat="1" ht="13.5" customHeight="1">
      <c r="A126" s="365" t="s">
        <v>192</v>
      </c>
      <c r="B126" s="366" t="s">
        <v>705</v>
      </c>
      <c r="C126" s="365" t="s">
        <v>706</v>
      </c>
      <c r="D126" s="366"/>
      <c r="E126" s="366"/>
      <c r="F126" s="366">
        <v>8500</v>
      </c>
      <c r="G126" s="366"/>
      <c r="H126" s="366">
        <v>33000</v>
      </c>
      <c r="I126" s="369">
        <f>SUM(D126:H126)</f>
        <v>41500</v>
      </c>
      <c r="J126" s="366"/>
      <c r="K126" s="366"/>
      <c r="L126" s="366"/>
      <c r="M126" s="366"/>
      <c r="N126" s="366"/>
      <c r="O126" s="369">
        <f>SUM(I126:N126)</f>
        <v>41500</v>
      </c>
      <c r="P126" s="368"/>
    </row>
    <row r="127" spans="1:16" s="365" customFormat="1" ht="13.5" customHeight="1">
      <c r="A127" s="365" t="s">
        <v>194</v>
      </c>
      <c r="B127" s="366" t="s">
        <v>707</v>
      </c>
      <c r="C127" s="365" t="s">
        <v>708</v>
      </c>
      <c r="D127" s="366">
        <v>1000</v>
      </c>
      <c r="E127" s="366">
        <v>160</v>
      </c>
      <c r="F127" s="366">
        <v>3544</v>
      </c>
      <c r="G127" s="366"/>
      <c r="H127" s="366"/>
      <c r="I127" s="369">
        <f>SUM(D127:H127)</f>
        <v>4704</v>
      </c>
      <c r="J127" s="366"/>
      <c r="K127" s="366"/>
      <c r="L127" s="366"/>
      <c r="M127" s="366"/>
      <c r="N127" s="366"/>
      <c r="O127" s="369">
        <f>SUM(I127:N127)</f>
        <v>4704</v>
      </c>
      <c r="P127" s="368"/>
    </row>
    <row r="128" spans="1:17" s="348" customFormat="1" ht="14.25" customHeight="1" thickBot="1">
      <c r="A128" s="365"/>
      <c r="B128" s="347"/>
      <c r="D128" s="347"/>
      <c r="E128" s="347"/>
      <c r="F128" s="347"/>
      <c r="G128" s="347"/>
      <c r="H128" s="347"/>
      <c r="I128" s="349"/>
      <c r="J128" s="347"/>
      <c r="K128" s="347"/>
      <c r="L128" s="347"/>
      <c r="M128" s="347"/>
      <c r="N128" s="347"/>
      <c r="O128" s="370"/>
      <c r="P128" s="371"/>
      <c r="Q128" s="351"/>
    </row>
    <row r="129" spans="2:17" s="372" customFormat="1" ht="18" customHeight="1" thickBot="1">
      <c r="B129" s="373" t="s">
        <v>709</v>
      </c>
      <c r="C129" s="374"/>
      <c r="D129" s="375">
        <f>SUM(D124:D127)</f>
        <v>11729</v>
      </c>
      <c r="E129" s="375">
        <f>SUM(E124:E127)</f>
        <v>3626</v>
      </c>
      <c r="F129" s="375">
        <f>SUM(F124:F127)</f>
        <v>47853</v>
      </c>
      <c r="G129" s="375"/>
      <c r="H129" s="375">
        <f>SUM(H124:H127)</f>
        <v>33000</v>
      </c>
      <c r="I129" s="376">
        <f>SUM(I124:I127)</f>
        <v>96208</v>
      </c>
      <c r="J129" s="376">
        <f>SUM(J124:J127)</f>
        <v>0</v>
      </c>
      <c r="K129" s="376">
        <f>SUM(K124:K127)</f>
        <v>0</v>
      </c>
      <c r="L129" s="375">
        <f>SUM(L124:L127)</f>
        <v>0</v>
      </c>
      <c r="M129" s="376"/>
      <c r="N129" s="375">
        <f>SUM(N124:N127)</f>
        <v>0</v>
      </c>
      <c r="O129" s="376">
        <f>SUM(O124:O128)</f>
        <v>96208</v>
      </c>
      <c r="P129" s="376"/>
      <c r="Q129" s="375">
        <v>100732</v>
      </c>
    </row>
    <row r="130" spans="2:17" s="372" customFormat="1" ht="12.75" customHeight="1">
      <c r="B130" s="363"/>
      <c r="C130" s="393"/>
      <c r="D130" s="394"/>
      <c r="E130" s="394"/>
      <c r="F130" s="394"/>
      <c r="G130" s="394"/>
      <c r="H130" s="394"/>
      <c r="I130" s="395"/>
      <c r="J130" s="394"/>
      <c r="K130" s="394"/>
      <c r="L130" s="394"/>
      <c r="M130" s="394"/>
      <c r="N130" s="394"/>
      <c r="O130" s="395"/>
      <c r="P130" s="396"/>
      <c r="Q130" s="399"/>
    </row>
    <row r="131" spans="1:17" s="348" customFormat="1" ht="22.5" customHeight="1">
      <c r="A131" s="378" t="s">
        <v>710</v>
      </c>
      <c r="B131" s="379" t="s">
        <v>711</v>
      </c>
      <c r="D131" s="347"/>
      <c r="E131" s="347"/>
      <c r="F131" s="347"/>
      <c r="G131" s="347"/>
      <c r="H131" s="347"/>
      <c r="I131" s="370"/>
      <c r="J131" s="347"/>
      <c r="K131" s="347"/>
      <c r="L131" s="347"/>
      <c r="M131" s="347"/>
      <c r="N131" s="347"/>
      <c r="O131" s="370"/>
      <c r="P131" s="371"/>
      <c r="Q131" s="351"/>
    </row>
    <row r="132" spans="2:17" s="348" customFormat="1" ht="4.5" customHeight="1">
      <c r="B132" s="347"/>
      <c r="D132" s="347"/>
      <c r="E132" s="347"/>
      <c r="F132" s="347"/>
      <c r="G132" s="347"/>
      <c r="H132" s="347"/>
      <c r="I132" s="370"/>
      <c r="J132" s="347"/>
      <c r="K132" s="347"/>
      <c r="L132" s="347"/>
      <c r="M132" s="347"/>
      <c r="N132" s="347"/>
      <c r="O132" s="370"/>
      <c r="P132" s="371"/>
      <c r="Q132" s="351"/>
    </row>
    <row r="133" spans="1:16" s="365" customFormat="1" ht="13.5" customHeight="1">
      <c r="A133" s="365" t="s">
        <v>188</v>
      </c>
      <c r="B133" s="366" t="s">
        <v>712</v>
      </c>
      <c r="C133" s="365" t="s">
        <v>713</v>
      </c>
      <c r="D133" s="366">
        <v>282089</v>
      </c>
      <c r="E133" s="366">
        <v>90269</v>
      </c>
      <c r="F133" s="366">
        <v>33265</v>
      </c>
      <c r="G133" s="366"/>
      <c r="H133" s="366"/>
      <c r="I133" s="369">
        <f aca="true" t="shared" si="19" ref="I133:I147">SUM(D133:H133)</f>
        <v>405623</v>
      </c>
      <c r="J133" s="366">
        <v>2000</v>
      </c>
      <c r="K133" s="366"/>
      <c r="L133" s="366"/>
      <c r="M133" s="366"/>
      <c r="N133" s="366"/>
      <c r="O133" s="369">
        <f aca="true" t="shared" si="20" ref="O133:O147">SUM(I133:N133)</f>
        <v>407623</v>
      </c>
      <c r="P133" s="368">
        <v>407623</v>
      </c>
    </row>
    <row r="134" spans="1:16" s="365" customFormat="1" ht="13.5" customHeight="1">
      <c r="A134" s="365" t="s">
        <v>190</v>
      </c>
      <c r="B134" s="366" t="s">
        <v>714</v>
      </c>
      <c r="C134" s="365" t="s">
        <v>715</v>
      </c>
      <c r="D134" s="366">
        <v>160</v>
      </c>
      <c r="E134" s="366">
        <v>55</v>
      </c>
      <c r="F134" s="366">
        <v>1485</v>
      </c>
      <c r="G134" s="366"/>
      <c r="H134" s="366"/>
      <c r="I134" s="369">
        <f t="shared" si="19"/>
        <v>1700</v>
      </c>
      <c r="J134" s="366"/>
      <c r="K134" s="366"/>
      <c r="L134" s="366"/>
      <c r="M134" s="366"/>
      <c r="N134" s="366"/>
      <c r="O134" s="369">
        <f t="shared" si="20"/>
        <v>1700</v>
      </c>
      <c r="P134" s="368">
        <v>1700</v>
      </c>
    </row>
    <row r="135" spans="1:16" s="365" customFormat="1" ht="13.5" customHeight="1">
      <c r="A135" s="365" t="s">
        <v>192</v>
      </c>
      <c r="B135" s="366" t="s">
        <v>716</v>
      </c>
      <c r="C135" s="365" t="s">
        <v>717</v>
      </c>
      <c r="D135" s="366">
        <v>777386</v>
      </c>
      <c r="E135" s="366">
        <v>240615</v>
      </c>
      <c r="F135" s="366">
        <v>284820</v>
      </c>
      <c r="G135" s="366"/>
      <c r="H135" s="366"/>
      <c r="I135" s="369">
        <f t="shared" si="19"/>
        <v>1302821</v>
      </c>
      <c r="J135" s="366"/>
      <c r="K135" s="366"/>
      <c r="L135" s="366"/>
      <c r="M135" s="366"/>
      <c r="N135" s="366"/>
      <c r="O135" s="369">
        <f t="shared" si="20"/>
        <v>1302821</v>
      </c>
      <c r="P135" s="368">
        <v>1302821</v>
      </c>
    </row>
    <row r="136" spans="1:16" s="365" customFormat="1" ht="13.5" customHeight="1">
      <c r="A136" s="365" t="s">
        <v>194</v>
      </c>
      <c r="B136" s="366" t="s">
        <v>718</v>
      </c>
      <c r="C136" s="365" t="s">
        <v>719</v>
      </c>
      <c r="D136" s="366"/>
      <c r="E136" s="366"/>
      <c r="F136" s="366">
        <v>7053</v>
      </c>
      <c r="G136" s="366"/>
      <c r="H136" s="366"/>
      <c r="I136" s="369">
        <f t="shared" si="19"/>
        <v>7053</v>
      </c>
      <c r="J136" s="366"/>
      <c r="K136" s="366"/>
      <c r="L136" s="366"/>
      <c r="M136" s="366"/>
      <c r="N136" s="366"/>
      <c r="O136" s="369">
        <f t="shared" si="20"/>
        <v>7053</v>
      </c>
      <c r="P136" s="368">
        <v>7053</v>
      </c>
    </row>
    <row r="137" spans="1:16" s="365" customFormat="1" ht="13.5" customHeight="1">
      <c r="A137" s="365" t="s">
        <v>196</v>
      </c>
      <c r="B137" s="366" t="s">
        <v>720</v>
      </c>
      <c r="C137" s="365" t="s">
        <v>721</v>
      </c>
      <c r="D137" s="366"/>
      <c r="E137" s="366"/>
      <c r="F137" s="366">
        <v>2187</v>
      </c>
      <c r="G137" s="366"/>
      <c r="H137" s="366"/>
      <c r="I137" s="369">
        <f t="shared" si="19"/>
        <v>2187</v>
      </c>
      <c r="J137" s="366"/>
      <c r="K137" s="366"/>
      <c r="L137" s="366"/>
      <c r="M137" s="366"/>
      <c r="N137" s="366"/>
      <c r="O137" s="369">
        <f t="shared" si="20"/>
        <v>2187</v>
      </c>
      <c r="P137" s="368">
        <v>2187</v>
      </c>
    </row>
    <row r="138" spans="1:16" s="365" customFormat="1" ht="13.5" customHeight="1">
      <c r="A138" s="365" t="s">
        <v>197</v>
      </c>
      <c r="B138" s="366" t="s">
        <v>722</v>
      </c>
      <c r="C138" s="365" t="s">
        <v>723</v>
      </c>
      <c r="D138" s="366"/>
      <c r="E138" s="366"/>
      <c r="F138" s="366">
        <v>882</v>
      </c>
      <c r="G138" s="366"/>
      <c r="H138" s="366"/>
      <c r="I138" s="369">
        <f t="shared" si="19"/>
        <v>882</v>
      </c>
      <c r="J138" s="366"/>
      <c r="K138" s="366"/>
      <c r="L138" s="366"/>
      <c r="M138" s="366"/>
      <c r="N138" s="366"/>
      <c r="O138" s="369">
        <f t="shared" si="20"/>
        <v>882</v>
      </c>
      <c r="P138" s="368"/>
    </row>
    <row r="139" spans="1:16" s="365" customFormat="1" ht="13.5" customHeight="1">
      <c r="A139" s="365" t="s">
        <v>199</v>
      </c>
      <c r="B139" s="366" t="s">
        <v>724</v>
      </c>
      <c r="C139" s="365" t="s">
        <v>725</v>
      </c>
      <c r="D139" s="366">
        <v>122744</v>
      </c>
      <c r="E139" s="366">
        <v>37311</v>
      </c>
      <c r="F139" s="366">
        <v>33826</v>
      </c>
      <c r="G139" s="366"/>
      <c r="H139" s="366"/>
      <c r="I139" s="369">
        <f t="shared" si="19"/>
        <v>193881</v>
      </c>
      <c r="J139" s="366"/>
      <c r="K139" s="366"/>
      <c r="L139" s="366"/>
      <c r="M139" s="366"/>
      <c r="N139" s="366"/>
      <c r="O139" s="369">
        <f t="shared" si="20"/>
        <v>193881</v>
      </c>
      <c r="P139" s="368">
        <v>193881</v>
      </c>
    </row>
    <row r="140" spans="1:16" s="365" customFormat="1" ht="13.5" customHeight="1">
      <c r="A140" s="365" t="s">
        <v>201</v>
      </c>
      <c r="B140" s="366" t="s">
        <v>726</v>
      </c>
      <c r="C140" s="365" t="s">
        <v>727</v>
      </c>
      <c r="D140" s="366"/>
      <c r="E140" s="366"/>
      <c r="F140" s="366"/>
      <c r="G140" s="366"/>
      <c r="H140" s="366">
        <v>2200</v>
      </c>
      <c r="I140" s="369">
        <f t="shared" si="19"/>
        <v>2200</v>
      </c>
      <c r="J140" s="366"/>
      <c r="K140" s="366"/>
      <c r="L140" s="366"/>
      <c r="M140" s="366"/>
      <c r="N140" s="366"/>
      <c r="O140" s="369">
        <f t="shared" si="20"/>
        <v>2200</v>
      </c>
      <c r="P140" s="368"/>
    </row>
    <row r="141" spans="1:16" s="365" customFormat="1" ht="13.5" customHeight="1">
      <c r="A141" s="365" t="s">
        <v>203</v>
      </c>
      <c r="B141" s="366" t="s">
        <v>728</v>
      </c>
      <c r="C141" s="365" t="s">
        <v>729</v>
      </c>
      <c r="D141" s="366"/>
      <c r="E141" s="366"/>
      <c r="F141" s="366"/>
      <c r="G141" s="366"/>
      <c r="H141" s="366">
        <v>1000</v>
      </c>
      <c r="I141" s="369">
        <f t="shared" si="19"/>
        <v>1000</v>
      </c>
      <c r="J141" s="366"/>
      <c r="K141" s="366"/>
      <c r="L141" s="366"/>
      <c r="M141" s="366"/>
      <c r="N141" s="366"/>
      <c r="O141" s="369">
        <f t="shared" si="20"/>
        <v>1000</v>
      </c>
      <c r="P141" s="368"/>
    </row>
    <row r="142" spans="1:16" s="365" customFormat="1" ht="13.5" customHeight="1">
      <c r="A142" s="365" t="s">
        <v>205</v>
      </c>
      <c r="B142" s="366" t="s">
        <v>730</v>
      </c>
      <c r="C142" s="365" t="s">
        <v>731</v>
      </c>
      <c r="D142" s="366"/>
      <c r="E142" s="366"/>
      <c r="F142" s="366"/>
      <c r="G142" s="366"/>
      <c r="H142" s="366"/>
      <c r="I142" s="369">
        <f t="shared" si="19"/>
        <v>0</v>
      </c>
      <c r="J142" s="366">
        <v>13000</v>
      </c>
      <c r="K142" s="366"/>
      <c r="L142" s="366"/>
      <c r="M142" s="366"/>
      <c r="N142" s="366"/>
      <c r="O142" s="369">
        <f t="shared" si="20"/>
        <v>13000</v>
      </c>
      <c r="P142" s="368">
        <v>13000</v>
      </c>
    </row>
    <row r="143" spans="1:16" s="365" customFormat="1" ht="13.5" customHeight="1">
      <c r="A143" s="365" t="s">
        <v>207</v>
      </c>
      <c r="B143" s="366" t="s">
        <v>732</v>
      </c>
      <c r="C143" s="365" t="s">
        <v>733</v>
      </c>
      <c r="D143" s="366"/>
      <c r="E143" s="366"/>
      <c r="F143" s="366"/>
      <c r="G143" s="366"/>
      <c r="H143" s="366"/>
      <c r="I143" s="369">
        <f t="shared" si="19"/>
        <v>0</v>
      </c>
      <c r="J143" s="366">
        <v>5000</v>
      </c>
      <c r="K143" s="366"/>
      <c r="L143" s="366"/>
      <c r="M143" s="366"/>
      <c r="N143" s="366"/>
      <c r="O143" s="369">
        <f t="shared" si="20"/>
        <v>5000</v>
      </c>
      <c r="P143" s="368">
        <v>5000</v>
      </c>
    </row>
    <row r="144" spans="1:16" s="365" customFormat="1" ht="13.5" customHeight="1">
      <c r="A144" s="365" t="s">
        <v>209</v>
      </c>
      <c r="B144" s="366" t="s">
        <v>734</v>
      </c>
      <c r="C144" s="365" t="s">
        <v>735</v>
      </c>
      <c r="D144" s="366">
        <v>2413</v>
      </c>
      <c r="E144" s="366">
        <v>799</v>
      </c>
      <c r="F144" s="366">
        <v>1348</v>
      </c>
      <c r="G144" s="366"/>
      <c r="H144" s="366"/>
      <c r="I144" s="369">
        <f t="shared" si="19"/>
        <v>4560</v>
      </c>
      <c r="J144" s="366"/>
      <c r="K144" s="366"/>
      <c r="L144" s="366"/>
      <c r="M144" s="366"/>
      <c r="N144" s="366"/>
      <c r="O144" s="369">
        <f t="shared" si="20"/>
        <v>4560</v>
      </c>
      <c r="P144" s="368">
        <v>4560</v>
      </c>
    </row>
    <row r="145" spans="1:16" s="365" customFormat="1" ht="13.5" customHeight="1">
      <c r="A145" s="365" t="s">
        <v>211</v>
      </c>
      <c r="B145" s="366" t="s">
        <v>736</v>
      </c>
      <c r="C145" s="365" t="s">
        <v>737</v>
      </c>
      <c r="D145" s="366">
        <v>1620</v>
      </c>
      <c r="E145" s="366">
        <v>581</v>
      </c>
      <c r="F145" s="366">
        <v>559</v>
      </c>
      <c r="G145" s="366"/>
      <c r="H145" s="366"/>
      <c r="I145" s="369">
        <f t="shared" si="19"/>
        <v>2760</v>
      </c>
      <c r="J145" s="366"/>
      <c r="K145" s="366"/>
      <c r="L145" s="366"/>
      <c r="M145" s="366"/>
      <c r="N145" s="366"/>
      <c r="O145" s="369">
        <f t="shared" si="20"/>
        <v>2760</v>
      </c>
      <c r="P145" s="368">
        <v>2760</v>
      </c>
    </row>
    <row r="146" spans="1:16" s="365" customFormat="1" ht="13.5" customHeight="1">
      <c r="A146" s="365" t="s">
        <v>213</v>
      </c>
      <c r="B146" s="366" t="s">
        <v>738</v>
      </c>
      <c r="C146" s="365" t="s">
        <v>739</v>
      </c>
      <c r="D146" s="366">
        <v>1336</v>
      </c>
      <c r="E146" s="366">
        <v>406</v>
      </c>
      <c r="F146" s="366">
        <v>848</v>
      </c>
      <c r="G146" s="366"/>
      <c r="H146" s="366">
        <v>200</v>
      </c>
      <c r="I146" s="369">
        <f t="shared" si="19"/>
        <v>2790</v>
      </c>
      <c r="J146" s="366"/>
      <c r="K146" s="366"/>
      <c r="L146" s="366"/>
      <c r="M146" s="366"/>
      <c r="N146" s="366"/>
      <c r="O146" s="369">
        <f t="shared" si="20"/>
        <v>2790</v>
      </c>
      <c r="P146" s="368">
        <v>2790</v>
      </c>
    </row>
    <row r="147" spans="1:16" s="365" customFormat="1" ht="13.5" customHeight="1">
      <c r="A147" s="365" t="s">
        <v>215</v>
      </c>
      <c r="B147" s="366" t="s">
        <v>740</v>
      </c>
      <c r="C147" s="365" t="s">
        <v>741</v>
      </c>
      <c r="D147" s="366">
        <v>160</v>
      </c>
      <c r="E147" s="366">
        <v>57</v>
      </c>
      <c r="F147" s="366">
        <v>898</v>
      </c>
      <c r="G147" s="366"/>
      <c r="H147" s="366">
        <v>30</v>
      </c>
      <c r="I147" s="369">
        <f t="shared" si="19"/>
        <v>1145</v>
      </c>
      <c r="J147" s="366"/>
      <c r="K147" s="366"/>
      <c r="L147" s="366"/>
      <c r="M147" s="366"/>
      <c r="N147" s="366"/>
      <c r="O147" s="369">
        <f t="shared" si="20"/>
        <v>1145</v>
      </c>
      <c r="P147" s="368">
        <v>1145</v>
      </c>
    </row>
    <row r="148" spans="2:17" s="348" customFormat="1" ht="13.5" customHeight="1" thickBot="1">
      <c r="B148" s="347"/>
      <c r="D148" s="347"/>
      <c r="E148" s="347"/>
      <c r="F148" s="347"/>
      <c r="G148" s="347"/>
      <c r="H148" s="347"/>
      <c r="I148" s="349"/>
      <c r="J148" s="347"/>
      <c r="K148" s="347"/>
      <c r="L148" s="347"/>
      <c r="M148" s="347"/>
      <c r="N148" s="347"/>
      <c r="O148" s="370"/>
      <c r="P148" s="371"/>
      <c r="Q148" s="351"/>
    </row>
    <row r="149" spans="2:17" s="372" customFormat="1" ht="18" customHeight="1" thickBot="1">
      <c r="B149" s="373" t="s">
        <v>742</v>
      </c>
      <c r="C149" s="374"/>
      <c r="D149" s="375">
        <f aca="true" t="shared" si="21" ref="D149:P149">SUM(D133:D147)</f>
        <v>1187908</v>
      </c>
      <c r="E149" s="375">
        <f t="shared" si="21"/>
        <v>370093</v>
      </c>
      <c r="F149" s="375">
        <f t="shared" si="21"/>
        <v>367171</v>
      </c>
      <c r="G149" s="375">
        <f t="shared" si="21"/>
        <v>0</v>
      </c>
      <c r="H149" s="375">
        <f t="shared" si="21"/>
        <v>3430</v>
      </c>
      <c r="I149" s="376">
        <f t="shared" si="21"/>
        <v>1928602</v>
      </c>
      <c r="J149" s="375">
        <f t="shared" si="21"/>
        <v>20000</v>
      </c>
      <c r="K149" s="375">
        <f t="shared" si="21"/>
        <v>0</v>
      </c>
      <c r="L149" s="375">
        <f t="shared" si="21"/>
        <v>0</v>
      </c>
      <c r="M149" s="375">
        <f t="shared" si="21"/>
        <v>0</v>
      </c>
      <c r="N149" s="375">
        <f t="shared" si="21"/>
        <v>0</v>
      </c>
      <c r="O149" s="376">
        <f t="shared" si="21"/>
        <v>1948602</v>
      </c>
      <c r="P149" s="402">
        <f t="shared" si="21"/>
        <v>1944520</v>
      </c>
      <c r="Q149" s="375">
        <v>1987232</v>
      </c>
    </row>
    <row r="150" spans="2:17" s="348" customFormat="1" ht="13.5" customHeight="1">
      <c r="B150" s="347"/>
      <c r="D150" s="347"/>
      <c r="E150" s="347"/>
      <c r="F150" s="347"/>
      <c r="G150" s="347"/>
      <c r="H150" s="347"/>
      <c r="I150" s="349"/>
      <c r="J150" s="347"/>
      <c r="K150" s="347"/>
      <c r="L150" s="347"/>
      <c r="M150" s="347"/>
      <c r="N150" s="347"/>
      <c r="O150" s="370"/>
      <c r="P150" s="371"/>
      <c r="Q150" s="351"/>
    </row>
    <row r="151" spans="1:17" s="348" customFormat="1" ht="21.75" customHeight="1">
      <c r="A151" s="413" t="s">
        <v>743</v>
      </c>
      <c r="B151" s="379" t="s">
        <v>744</v>
      </c>
      <c r="D151" s="347"/>
      <c r="E151" s="347"/>
      <c r="F151" s="347"/>
      <c r="G151" s="347"/>
      <c r="H151" s="347"/>
      <c r="I151" s="349"/>
      <c r="J151" s="347"/>
      <c r="K151" s="347"/>
      <c r="L151" s="347"/>
      <c r="M151" s="347"/>
      <c r="N151" s="347"/>
      <c r="O151" s="370"/>
      <c r="P151" s="371"/>
      <c r="Q151" s="351"/>
    </row>
    <row r="152" spans="1:17" s="348" customFormat="1" ht="12.75" customHeight="1">
      <c r="A152" s="348" t="s">
        <v>188</v>
      </c>
      <c r="B152" s="347" t="s">
        <v>745</v>
      </c>
      <c r="C152" s="348" t="s">
        <v>746</v>
      </c>
      <c r="D152" s="347"/>
      <c r="E152" s="347"/>
      <c r="F152" s="347">
        <v>958</v>
      </c>
      <c r="G152" s="347"/>
      <c r="H152" s="347">
        <v>7719</v>
      </c>
      <c r="I152" s="369">
        <f aca="true" t="shared" si="22" ref="I152:I192">SUM(D152:H152)</f>
        <v>8677</v>
      </c>
      <c r="J152" s="347"/>
      <c r="K152" s="347"/>
      <c r="L152" s="347"/>
      <c r="M152" s="347"/>
      <c r="N152" s="347"/>
      <c r="O152" s="370">
        <f aca="true" t="shared" si="23" ref="O152:O183">SUM(I152:N152)</f>
        <v>8677</v>
      </c>
      <c r="P152" s="371"/>
      <c r="Q152" s="351"/>
    </row>
    <row r="153" spans="1:16" s="365" customFormat="1" ht="13.5" customHeight="1">
      <c r="A153" s="414" t="s">
        <v>190</v>
      </c>
      <c r="B153" s="366" t="s">
        <v>747</v>
      </c>
      <c r="C153" s="365" t="s">
        <v>748</v>
      </c>
      <c r="D153" s="366"/>
      <c r="E153" s="366"/>
      <c r="F153" s="366">
        <v>130992</v>
      </c>
      <c r="G153" s="366"/>
      <c r="H153" s="366"/>
      <c r="I153" s="369">
        <f t="shared" si="22"/>
        <v>130992</v>
      </c>
      <c r="J153" s="366"/>
      <c r="K153" s="366"/>
      <c r="L153" s="366"/>
      <c r="M153" s="366"/>
      <c r="N153" s="366"/>
      <c r="O153" s="369">
        <f t="shared" si="23"/>
        <v>130992</v>
      </c>
      <c r="P153" s="368">
        <v>129008</v>
      </c>
    </row>
    <row r="154" spans="1:16" s="365" customFormat="1" ht="13.5" customHeight="1">
      <c r="A154" s="348" t="s">
        <v>192</v>
      </c>
      <c r="B154" s="366" t="s">
        <v>749</v>
      </c>
      <c r="C154" s="365" t="s">
        <v>750</v>
      </c>
      <c r="D154" s="366"/>
      <c r="E154" s="366"/>
      <c r="F154" s="366">
        <v>89853</v>
      </c>
      <c r="G154" s="366"/>
      <c r="H154" s="366"/>
      <c r="I154" s="369">
        <f t="shared" si="22"/>
        <v>89853</v>
      </c>
      <c r="J154" s="366"/>
      <c r="K154" s="366"/>
      <c r="L154" s="366"/>
      <c r="M154" s="366"/>
      <c r="N154" s="366"/>
      <c r="O154" s="369">
        <f t="shared" si="23"/>
        <v>89853</v>
      </c>
      <c r="P154" s="368">
        <v>89853</v>
      </c>
    </row>
    <row r="155" spans="1:16" s="365" customFormat="1" ht="13.5" customHeight="1">
      <c r="A155" s="414" t="s">
        <v>194</v>
      </c>
      <c r="B155" s="366" t="s">
        <v>751</v>
      </c>
      <c r="C155" s="365" t="s">
        <v>752</v>
      </c>
      <c r="D155" s="366"/>
      <c r="E155" s="366"/>
      <c r="F155" s="366">
        <v>27783</v>
      </c>
      <c r="G155" s="366"/>
      <c r="H155" s="366"/>
      <c r="I155" s="369">
        <f t="shared" si="22"/>
        <v>27783</v>
      </c>
      <c r="J155" s="366"/>
      <c r="K155" s="366"/>
      <c r="L155" s="366"/>
      <c r="M155" s="366"/>
      <c r="N155" s="366"/>
      <c r="O155" s="369">
        <f t="shared" si="23"/>
        <v>27783</v>
      </c>
      <c r="P155" s="368">
        <v>27783</v>
      </c>
    </row>
    <row r="156" spans="1:16" s="365" customFormat="1" ht="13.5" customHeight="1">
      <c r="A156" s="348" t="s">
        <v>196</v>
      </c>
      <c r="B156" s="366" t="s">
        <v>753</v>
      </c>
      <c r="C156" s="365" t="s">
        <v>754</v>
      </c>
      <c r="D156" s="366"/>
      <c r="E156" s="366"/>
      <c r="F156" s="366">
        <v>1940</v>
      </c>
      <c r="G156" s="366"/>
      <c r="H156" s="366"/>
      <c r="I156" s="369">
        <f t="shared" si="22"/>
        <v>1940</v>
      </c>
      <c r="J156" s="366"/>
      <c r="K156" s="366"/>
      <c r="L156" s="366"/>
      <c r="M156" s="366"/>
      <c r="N156" s="366"/>
      <c r="O156" s="369">
        <f t="shared" si="23"/>
        <v>1940</v>
      </c>
      <c r="P156" s="368">
        <v>1940</v>
      </c>
    </row>
    <row r="157" spans="1:16" s="365" customFormat="1" ht="13.5" customHeight="1">
      <c r="A157" s="414" t="s">
        <v>197</v>
      </c>
      <c r="B157" s="366" t="s">
        <v>755</v>
      </c>
      <c r="C157" s="365" t="s">
        <v>756</v>
      </c>
      <c r="D157" s="366"/>
      <c r="E157" s="366"/>
      <c r="F157" s="366">
        <v>130980</v>
      </c>
      <c r="G157" s="366"/>
      <c r="H157" s="366"/>
      <c r="I157" s="369">
        <f t="shared" si="22"/>
        <v>130980</v>
      </c>
      <c r="J157" s="366"/>
      <c r="K157" s="366"/>
      <c r="L157" s="366"/>
      <c r="M157" s="366"/>
      <c r="N157" s="366"/>
      <c r="O157" s="369">
        <f t="shared" si="23"/>
        <v>130980</v>
      </c>
      <c r="P157" s="368">
        <v>130980</v>
      </c>
    </row>
    <row r="158" spans="1:16" s="365" customFormat="1" ht="13.5" customHeight="1">
      <c r="A158" s="348" t="s">
        <v>199</v>
      </c>
      <c r="B158" s="366" t="s">
        <v>757</v>
      </c>
      <c r="C158" s="365" t="s">
        <v>758</v>
      </c>
      <c r="D158" s="366"/>
      <c r="E158" s="366"/>
      <c r="F158" s="366">
        <v>4416</v>
      </c>
      <c r="G158" s="366"/>
      <c r="H158" s="366"/>
      <c r="I158" s="369">
        <f t="shared" si="22"/>
        <v>4416</v>
      </c>
      <c r="J158" s="366"/>
      <c r="K158" s="366"/>
      <c r="L158" s="366"/>
      <c r="M158" s="366"/>
      <c r="N158" s="366"/>
      <c r="O158" s="369">
        <f t="shared" si="23"/>
        <v>4416</v>
      </c>
      <c r="P158" s="368">
        <v>4416</v>
      </c>
    </row>
    <row r="159" spans="1:16" s="365" customFormat="1" ht="13.5" customHeight="1">
      <c r="A159" s="414" t="s">
        <v>201</v>
      </c>
      <c r="B159" s="366" t="s">
        <v>759</v>
      </c>
      <c r="C159" s="365" t="s">
        <v>760</v>
      </c>
      <c r="D159" s="366"/>
      <c r="E159" s="366"/>
      <c r="F159" s="366">
        <v>33341</v>
      </c>
      <c r="G159" s="366"/>
      <c r="H159" s="366"/>
      <c r="I159" s="369">
        <f t="shared" si="22"/>
        <v>33341</v>
      </c>
      <c r="J159" s="366"/>
      <c r="K159" s="366"/>
      <c r="L159" s="366"/>
      <c r="M159" s="366"/>
      <c r="N159" s="366"/>
      <c r="O159" s="369">
        <f t="shared" si="23"/>
        <v>33341</v>
      </c>
      <c r="P159" s="368">
        <v>33341</v>
      </c>
    </row>
    <row r="160" spans="1:16" s="365" customFormat="1" ht="13.5" customHeight="1">
      <c r="A160" s="348" t="s">
        <v>203</v>
      </c>
      <c r="B160" s="366" t="s">
        <v>761</v>
      </c>
      <c r="C160" s="365" t="s">
        <v>762</v>
      </c>
      <c r="D160" s="366"/>
      <c r="E160" s="366"/>
      <c r="F160" s="366">
        <v>431</v>
      </c>
      <c r="G160" s="366"/>
      <c r="H160" s="366"/>
      <c r="I160" s="369">
        <f t="shared" si="22"/>
        <v>431</v>
      </c>
      <c r="J160" s="366"/>
      <c r="K160" s="366"/>
      <c r="L160" s="366"/>
      <c r="M160" s="366"/>
      <c r="N160" s="366"/>
      <c r="O160" s="369">
        <f t="shared" si="23"/>
        <v>431</v>
      </c>
      <c r="P160" s="368">
        <v>431</v>
      </c>
    </row>
    <row r="161" spans="1:16" s="365" customFormat="1" ht="13.5" customHeight="1">
      <c r="A161" s="414" t="s">
        <v>205</v>
      </c>
      <c r="B161" s="366" t="s">
        <v>763</v>
      </c>
      <c r="C161" s="365" t="s">
        <v>764</v>
      </c>
      <c r="D161" s="366">
        <v>29970</v>
      </c>
      <c r="E161" s="366">
        <v>9180</v>
      </c>
      <c r="F161" s="366">
        <v>6570</v>
      </c>
      <c r="G161" s="366"/>
      <c r="H161" s="366"/>
      <c r="I161" s="369">
        <f t="shared" si="22"/>
        <v>45720</v>
      </c>
      <c r="J161" s="366"/>
      <c r="K161" s="366"/>
      <c r="L161" s="366"/>
      <c r="M161" s="366"/>
      <c r="N161" s="366"/>
      <c r="O161" s="369">
        <f t="shared" si="23"/>
        <v>45720</v>
      </c>
      <c r="P161" s="368"/>
    </row>
    <row r="162" spans="1:16" s="365" customFormat="1" ht="13.5" customHeight="1">
      <c r="A162" s="348" t="s">
        <v>207</v>
      </c>
      <c r="B162" s="366" t="s">
        <v>765</v>
      </c>
      <c r="C162" s="365" t="s">
        <v>766</v>
      </c>
      <c r="D162" s="366">
        <v>3094</v>
      </c>
      <c r="E162" s="366">
        <v>904</v>
      </c>
      <c r="F162" s="366">
        <v>7938</v>
      </c>
      <c r="G162" s="366"/>
      <c r="H162" s="366"/>
      <c r="I162" s="369">
        <f t="shared" si="22"/>
        <v>11936</v>
      </c>
      <c r="J162" s="366"/>
      <c r="K162" s="366"/>
      <c r="L162" s="366"/>
      <c r="M162" s="366"/>
      <c r="N162" s="366"/>
      <c r="O162" s="369">
        <f t="shared" si="23"/>
        <v>11936</v>
      </c>
      <c r="P162" s="368">
        <v>11936</v>
      </c>
    </row>
    <row r="163" spans="1:16" s="365" customFormat="1" ht="13.5" customHeight="1">
      <c r="A163" s="414" t="s">
        <v>209</v>
      </c>
      <c r="B163" s="366" t="s">
        <v>767</v>
      </c>
      <c r="C163" s="365" t="s">
        <v>768</v>
      </c>
      <c r="D163" s="366">
        <v>14700</v>
      </c>
      <c r="E163" s="366">
        <v>5106</v>
      </c>
      <c r="F163" s="366"/>
      <c r="G163" s="366"/>
      <c r="H163" s="366"/>
      <c r="I163" s="369">
        <f t="shared" si="22"/>
        <v>19806</v>
      </c>
      <c r="J163" s="366"/>
      <c r="K163" s="366"/>
      <c r="L163" s="366"/>
      <c r="M163" s="366"/>
      <c r="N163" s="366"/>
      <c r="O163" s="369">
        <f t="shared" si="23"/>
        <v>19806</v>
      </c>
      <c r="P163" s="368">
        <v>19806</v>
      </c>
    </row>
    <row r="164" spans="1:16" s="365" customFormat="1" ht="13.5" customHeight="1">
      <c r="A164" s="348" t="s">
        <v>211</v>
      </c>
      <c r="B164" s="366" t="s">
        <v>769</v>
      </c>
      <c r="C164" s="365" t="s">
        <v>770</v>
      </c>
      <c r="D164" s="366">
        <v>200</v>
      </c>
      <c r="E164" s="366">
        <v>52</v>
      </c>
      <c r="F164" s="366">
        <v>148</v>
      </c>
      <c r="G164" s="366"/>
      <c r="H164" s="366"/>
      <c r="I164" s="369">
        <f t="shared" si="22"/>
        <v>400</v>
      </c>
      <c r="J164" s="366"/>
      <c r="K164" s="366"/>
      <c r="L164" s="366"/>
      <c r="M164" s="366"/>
      <c r="N164" s="366"/>
      <c r="O164" s="369">
        <f t="shared" si="23"/>
        <v>400</v>
      </c>
      <c r="P164" s="368">
        <v>400</v>
      </c>
    </row>
    <row r="165" spans="1:16" s="365" customFormat="1" ht="13.5" customHeight="1">
      <c r="A165" s="414" t="s">
        <v>213</v>
      </c>
      <c r="B165" s="366" t="s">
        <v>771</v>
      </c>
      <c r="C165" s="365" t="s">
        <v>772</v>
      </c>
      <c r="D165" s="366"/>
      <c r="E165" s="366"/>
      <c r="F165" s="366">
        <v>380</v>
      </c>
      <c r="G165" s="366"/>
      <c r="H165" s="366"/>
      <c r="I165" s="369">
        <f t="shared" si="22"/>
        <v>380</v>
      </c>
      <c r="J165" s="366"/>
      <c r="K165" s="366"/>
      <c r="L165" s="366"/>
      <c r="M165" s="366"/>
      <c r="N165" s="366"/>
      <c r="O165" s="369">
        <f t="shared" si="23"/>
        <v>380</v>
      </c>
      <c r="P165" s="368">
        <v>80</v>
      </c>
    </row>
    <row r="166" spans="1:16" s="365" customFormat="1" ht="13.5" customHeight="1">
      <c r="A166" s="348" t="s">
        <v>215</v>
      </c>
      <c r="B166" s="366" t="s">
        <v>773</v>
      </c>
      <c r="C166" s="365" t="s">
        <v>774</v>
      </c>
      <c r="D166" s="366">
        <v>100</v>
      </c>
      <c r="E166" s="366">
        <v>32</v>
      </c>
      <c r="F166" s="366">
        <v>2868</v>
      </c>
      <c r="G166" s="366"/>
      <c r="H166" s="366"/>
      <c r="I166" s="369">
        <f t="shared" si="22"/>
        <v>3000</v>
      </c>
      <c r="J166" s="366"/>
      <c r="K166" s="366"/>
      <c r="L166" s="366"/>
      <c r="M166" s="366"/>
      <c r="N166" s="366"/>
      <c r="O166" s="369">
        <f t="shared" si="23"/>
        <v>3000</v>
      </c>
      <c r="P166" s="368"/>
    </row>
    <row r="167" spans="1:16" s="365" customFormat="1" ht="13.5" customHeight="1">
      <c r="A167" s="414" t="s">
        <v>217</v>
      </c>
      <c r="B167" s="366" t="s">
        <v>775</v>
      </c>
      <c r="C167" s="365" t="s">
        <v>776</v>
      </c>
      <c r="D167" s="366"/>
      <c r="E167" s="366"/>
      <c r="F167" s="366"/>
      <c r="G167" s="366"/>
      <c r="H167" s="366">
        <v>10000</v>
      </c>
      <c r="I167" s="369">
        <f t="shared" si="22"/>
        <v>10000</v>
      </c>
      <c r="J167" s="366"/>
      <c r="K167" s="366"/>
      <c r="L167" s="366"/>
      <c r="M167" s="366"/>
      <c r="N167" s="366"/>
      <c r="O167" s="369">
        <f t="shared" si="23"/>
        <v>10000</v>
      </c>
      <c r="P167" s="368"/>
    </row>
    <row r="168" spans="1:16" s="365" customFormat="1" ht="13.5" customHeight="1">
      <c r="A168" s="348" t="s">
        <v>219</v>
      </c>
      <c r="B168" s="366" t="s">
        <v>777</v>
      </c>
      <c r="C168" s="365" t="s">
        <v>778</v>
      </c>
      <c r="D168" s="366"/>
      <c r="E168" s="366"/>
      <c r="F168" s="366">
        <v>1800</v>
      </c>
      <c r="G168" s="366"/>
      <c r="H168" s="366"/>
      <c r="I168" s="369">
        <f t="shared" si="22"/>
        <v>1800</v>
      </c>
      <c r="J168" s="366"/>
      <c r="K168" s="366"/>
      <c r="L168" s="366"/>
      <c r="M168" s="366"/>
      <c r="N168" s="366"/>
      <c r="O168" s="369">
        <f t="shared" si="23"/>
        <v>1800</v>
      </c>
      <c r="P168" s="368">
        <v>1800</v>
      </c>
    </row>
    <row r="169" spans="1:16" s="365" customFormat="1" ht="13.5" customHeight="1">
      <c r="A169" s="348" t="s">
        <v>221</v>
      </c>
      <c r="B169" s="366" t="s">
        <v>779</v>
      </c>
      <c r="C169" s="365" t="s">
        <v>780</v>
      </c>
      <c r="D169" s="366"/>
      <c r="E169" s="366"/>
      <c r="F169" s="366">
        <v>10500</v>
      </c>
      <c r="G169" s="366"/>
      <c r="H169" s="366"/>
      <c r="I169" s="369">
        <f t="shared" si="22"/>
        <v>10500</v>
      </c>
      <c r="J169" s="366"/>
      <c r="K169" s="366"/>
      <c r="L169" s="366"/>
      <c r="M169" s="366"/>
      <c r="N169" s="366"/>
      <c r="O169" s="369">
        <f t="shared" si="23"/>
        <v>10500</v>
      </c>
      <c r="P169" s="368">
        <v>10500</v>
      </c>
    </row>
    <row r="170" spans="1:16" s="365" customFormat="1" ht="13.5" customHeight="1">
      <c r="A170" s="348" t="s">
        <v>223</v>
      </c>
      <c r="B170" s="366" t="s">
        <v>781</v>
      </c>
      <c r="C170" s="365" t="s">
        <v>782</v>
      </c>
      <c r="D170" s="366"/>
      <c r="E170" s="366"/>
      <c r="F170" s="366"/>
      <c r="G170" s="366"/>
      <c r="H170" s="366">
        <v>200</v>
      </c>
      <c r="I170" s="369">
        <f t="shared" si="22"/>
        <v>200</v>
      </c>
      <c r="J170" s="366"/>
      <c r="K170" s="366"/>
      <c r="L170" s="366"/>
      <c r="M170" s="366"/>
      <c r="N170" s="366"/>
      <c r="O170" s="369">
        <f t="shared" si="23"/>
        <v>200</v>
      </c>
      <c r="P170" s="368"/>
    </row>
    <row r="171" spans="1:16" s="365" customFormat="1" ht="13.5" customHeight="1">
      <c r="A171" s="348" t="s">
        <v>225</v>
      </c>
      <c r="B171" s="366" t="s">
        <v>783</v>
      </c>
      <c r="C171" s="365" t="s">
        <v>784</v>
      </c>
      <c r="D171" s="366"/>
      <c r="E171" s="366"/>
      <c r="F171" s="366"/>
      <c r="G171" s="366"/>
      <c r="H171" s="366">
        <v>5000</v>
      </c>
      <c r="I171" s="369">
        <f t="shared" si="22"/>
        <v>5000</v>
      </c>
      <c r="J171" s="366"/>
      <c r="K171" s="366"/>
      <c r="L171" s="366"/>
      <c r="M171" s="366"/>
      <c r="N171" s="366"/>
      <c r="O171" s="369">
        <f t="shared" si="23"/>
        <v>5000</v>
      </c>
      <c r="P171" s="368">
        <v>5000</v>
      </c>
    </row>
    <row r="172" spans="1:16" s="365" customFormat="1" ht="13.5" customHeight="1">
      <c r="A172" s="348" t="s">
        <v>227</v>
      </c>
      <c r="B172" s="366" t="s">
        <v>785</v>
      </c>
      <c r="C172" s="365" t="s">
        <v>786</v>
      </c>
      <c r="D172" s="366"/>
      <c r="E172" s="366"/>
      <c r="F172" s="366"/>
      <c r="G172" s="366"/>
      <c r="H172" s="366">
        <v>17089</v>
      </c>
      <c r="I172" s="369">
        <f t="shared" si="22"/>
        <v>17089</v>
      </c>
      <c r="J172" s="366"/>
      <c r="K172" s="366"/>
      <c r="L172" s="366"/>
      <c r="M172" s="366"/>
      <c r="N172" s="366"/>
      <c r="O172" s="369">
        <f t="shared" si="23"/>
        <v>17089</v>
      </c>
      <c r="P172" s="368">
        <v>17089</v>
      </c>
    </row>
    <row r="173" spans="1:16" s="365" customFormat="1" ht="13.5" customHeight="1">
      <c r="A173" s="348" t="s">
        <v>230</v>
      </c>
      <c r="B173" s="366" t="s">
        <v>787</v>
      </c>
      <c r="C173" s="365" t="s">
        <v>788</v>
      </c>
      <c r="D173" s="366"/>
      <c r="E173" s="366"/>
      <c r="F173" s="366"/>
      <c r="G173" s="366"/>
      <c r="H173" s="366">
        <v>50000</v>
      </c>
      <c r="I173" s="369">
        <f t="shared" si="22"/>
        <v>50000</v>
      </c>
      <c r="J173" s="366"/>
      <c r="K173" s="366"/>
      <c r="L173" s="366"/>
      <c r="M173" s="366"/>
      <c r="N173" s="366"/>
      <c r="O173" s="369">
        <f t="shared" si="23"/>
        <v>50000</v>
      </c>
      <c r="P173" s="368">
        <v>50000</v>
      </c>
    </row>
    <row r="174" spans="1:16" s="365" customFormat="1" ht="13.5" customHeight="1">
      <c r="A174" s="348" t="s">
        <v>232</v>
      </c>
      <c r="B174" s="366" t="s">
        <v>789</v>
      </c>
      <c r="C174" s="365" t="s">
        <v>790</v>
      </c>
      <c r="D174" s="366"/>
      <c r="E174" s="366"/>
      <c r="F174" s="366"/>
      <c r="G174" s="366"/>
      <c r="H174" s="366"/>
      <c r="I174" s="369">
        <f t="shared" si="22"/>
        <v>0</v>
      </c>
      <c r="J174" s="366"/>
      <c r="K174" s="366"/>
      <c r="L174" s="366">
        <v>7000</v>
      </c>
      <c r="M174" s="366"/>
      <c r="N174" s="366"/>
      <c r="O174" s="369">
        <f t="shared" si="23"/>
        <v>7000</v>
      </c>
      <c r="P174" s="368">
        <v>7000</v>
      </c>
    </row>
    <row r="175" spans="1:16" s="365" customFormat="1" ht="13.5" customHeight="1">
      <c r="A175" s="348" t="s">
        <v>235</v>
      </c>
      <c r="B175" s="366" t="s">
        <v>791</v>
      </c>
      <c r="C175" s="365" t="s">
        <v>792</v>
      </c>
      <c r="D175" s="366"/>
      <c r="E175" s="366"/>
      <c r="F175" s="366">
        <v>304801</v>
      </c>
      <c r="G175" s="366"/>
      <c r="H175" s="366"/>
      <c r="I175" s="369">
        <f t="shared" si="22"/>
        <v>304801</v>
      </c>
      <c r="J175" s="366">
        <v>15000</v>
      </c>
      <c r="K175" s="366">
        <v>5152</v>
      </c>
      <c r="L175" s="366">
        <v>54500</v>
      </c>
      <c r="M175" s="366"/>
      <c r="N175" s="366"/>
      <c r="O175" s="369">
        <f t="shared" si="23"/>
        <v>379453</v>
      </c>
      <c r="P175" s="368">
        <v>259731</v>
      </c>
    </row>
    <row r="176" spans="1:16" s="365" customFormat="1" ht="13.5" customHeight="1">
      <c r="A176" s="348" t="s">
        <v>237</v>
      </c>
      <c r="B176" s="366" t="s">
        <v>793</v>
      </c>
      <c r="C176" s="365" t="s">
        <v>794</v>
      </c>
      <c r="D176" s="366"/>
      <c r="E176" s="366"/>
      <c r="F176" s="366">
        <v>1500</v>
      </c>
      <c r="G176" s="366"/>
      <c r="H176" s="366"/>
      <c r="I176" s="369">
        <f t="shared" si="22"/>
        <v>1500</v>
      </c>
      <c r="J176" s="366">
        <v>3000</v>
      </c>
      <c r="K176" s="366"/>
      <c r="L176" s="366"/>
      <c r="M176" s="366"/>
      <c r="N176" s="366"/>
      <c r="O176" s="369">
        <f t="shared" si="23"/>
        <v>4500</v>
      </c>
      <c r="P176" s="368"/>
    </row>
    <row r="177" spans="1:16" s="365" customFormat="1" ht="13.5" customHeight="1">
      <c r="A177" s="348" t="s">
        <v>239</v>
      </c>
      <c r="B177" s="366" t="s">
        <v>795</v>
      </c>
      <c r="C177" s="365" t="s">
        <v>796</v>
      </c>
      <c r="D177" s="366"/>
      <c r="E177" s="366"/>
      <c r="F177" s="366">
        <v>12000</v>
      </c>
      <c r="G177" s="366"/>
      <c r="H177" s="366"/>
      <c r="I177" s="369">
        <f t="shared" si="22"/>
        <v>12000</v>
      </c>
      <c r="J177" s="366"/>
      <c r="K177" s="366"/>
      <c r="L177" s="366"/>
      <c r="M177" s="366"/>
      <c r="N177" s="366"/>
      <c r="O177" s="369">
        <f t="shared" si="23"/>
        <v>12000</v>
      </c>
      <c r="P177" s="368"/>
    </row>
    <row r="178" spans="1:16" s="365" customFormat="1" ht="13.5" customHeight="1">
      <c r="A178" s="348" t="s">
        <v>241</v>
      </c>
      <c r="B178" s="366" t="s">
        <v>797</v>
      </c>
      <c r="C178" s="365" t="s">
        <v>798</v>
      </c>
      <c r="D178" s="366"/>
      <c r="E178" s="366"/>
      <c r="F178" s="366">
        <v>2000</v>
      </c>
      <c r="G178" s="366"/>
      <c r="H178" s="366"/>
      <c r="I178" s="369">
        <f t="shared" si="22"/>
        <v>2000</v>
      </c>
      <c r="J178" s="366"/>
      <c r="K178" s="366"/>
      <c r="L178" s="366"/>
      <c r="M178" s="366"/>
      <c r="N178" s="366"/>
      <c r="O178" s="369">
        <f t="shared" si="23"/>
        <v>2000</v>
      </c>
      <c r="P178" s="368"/>
    </row>
    <row r="179" spans="1:16" s="365" customFormat="1" ht="13.5" customHeight="1">
      <c r="A179" s="348" t="s">
        <v>243</v>
      </c>
      <c r="B179" s="366" t="s">
        <v>799</v>
      </c>
      <c r="C179" s="365" t="s">
        <v>800</v>
      </c>
      <c r="D179" s="366"/>
      <c r="E179" s="366"/>
      <c r="F179" s="366">
        <v>10000</v>
      </c>
      <c r="G179" s="366"/>
      <c r="H179" s="366"/>
      <c r="I179" s="369">
        <f t="shared" si="22"/>
        <v>10000</v>
      </c>
      <c r="J179" s="366">
        <v>20000</v>
      </c>
      <c r="K179" s="366"/>
      <c r="L179" s="366"/>
      <c r="M179" s="366"/>
      <c r="N179" s="366"/>
      <c r="O179" s="369">
        <f t="shared" si="23"/>
        <v>30000</v>
      </c>
      <c r="P179" s="368">
        <v>30000</v>
      </c>
    </row>
    <row r="180" spans="1:16" s="365" customFormat="1" ht="13.5" customHeight="1">
      <c r="A180" s="348" t="s">
        <v>801</v>
      </c>
      <c r="B180" s="366" t="s">
        <v>802</v>
      </c>
      <c r="C180" s="365" t="s">
        <v>803</v>
      </c>
      <c r="D180" s="366"/>
      <c r="E180" s="366"/>
      <c r="F180" s="366">
        <v>18000</v>
      </c>
      <c r="G180" s="366"/>
      <c r="H180" s="366"/>
      <c r="I180" s="369">
        <f t="shared" si="22"/>
        <v>18000</v>
      </c>
      <c r="J180" s="366"/>
      <c r="K180" s="366"/>
      <c r="L180" s="366"/>
      <c r="M180" s="366"/>
      <c r="N180" s="366"/>
      <c r="O180" s="369">
        <f t="shared" si="23"/>
        <v>18000</v>
      </c>
      <c r="P180" s="368">
        <v>18000</v>
      </c>
    </row>
    <row r="181" spans="1:16" s="365" customFormat="1" ht="13.5" customHeight="1">
      <c r="A181" s="348" t="s">
        <v>804</v>
      </c>
      <c r="B181" s="366" t="s">
        <v>805</v>
      </c>
      <c r="C181" s="365" t="s">
        <v>806</v>
      </c>
      <c r="D181" s="366"/>
      <c r="E181" s="366"/>
      <c r="F181" s="366">
        <v>2000</v>
      </c>
      <c r="G181" s="366"/>
      <c r="H181" s="366"/>
      <c r="I181" s="369">
        <f t="shared" si="22"/>
        <v>2000</v>
      </c>
      <c r="J181" s="366"/>
      <c r="K181" s="366"/>
      <c r="L181" s="366"/>
      <c r="M181" s="366"/>
      <c r="N181" s="366"/>
      <c r="O181" s="369">
        <f t="shared" si="23"/>
        <v>2000</v>
      </c>
      <c r="P181" s="368">
        <v>2000</v>
      </c>
    </row>
    <row r="182" spans="1:16" s="365" customFormat="1" ht="13.5" customHeight="1">
      <c r="A182" s="348" t="s">
        <v>807</v>
      </c>
      <c r="B182" s="366" t="s">
        <v>808</v>
      </c>
      <c r="C182" s="365" t="s">
        <v>809</v>
      </c>
      <c r="D182" s="366"/>
      <c r="E182" s="366"/>
      <c r="F182" s="366"/>
      <c r="G182" s="366"/>
      <c r="H182" s="366"/>
      <c r="I182" s="369">
        <f t="shared" si="22"/>
        <v>0</v>
      </c>
      <c r="J182" s="366">
        <v>1419</v>
      </c>
      <c r="K182" s="366"/>
      <c r="L182" s="366"/>
      <c r="M182" s="366"/>
      <c r="N182" s="366"/>
      <c r="O182" s="369">
        <f t="shared" si="23"/>
        <v>1419</v>
      </c>
      <c r="P182" s="368"/>
    </row>
    <row r="183" spans="1:16" s="365" customFormat="1" ht="13.5" customHeight="1">
      <c r="A183" s="348" t="s">
        <v>810</v>
      </c>
      <c r="B183" s="366" t="s">
        <v>811</v>
      </c>
      <c r="C183" s="365" t="s">
        <v>812</v>
      </c>
      <c r="D183" s="366"/>
      <c r="E183" s="366"/>
      <c r="F183" s="366"/>
      <c r="G183" s="366"/>
      <c r="H183" s="366"/>
      <c r="I183" s="369">
        <f t="shared" si="22"/>
        <v>0</v>
      </c>
      <c r="J183" s="366">
        <v>15000</v>
      </c>
      <c r="K183" s="366"/>
      <c r="L183" s="366"/>
      <c r="M183" s="366"/>
      <c r="N183" s="366"/>
      <c r="O183" s="369">
        <f t="shared" si="23"/>
        <v>15000</v>
      </c>
      <c r="P183" s="368">
        <v>15000</v>
      </c>
    </row>
    <row r="184" spans="1:16" s="365" customFormat="1" ht="13.5" customHeight="1">
      <c r="A184" s="348" t="s">
        <v>813</v>
      </c>
      <c r="B184" s="366" t="s">
        <v>814</v>
      </c>
      <c r="C184" s="365" t="s">
        <v>815</v>
      </c>
      <c r="D184" s="366"/>
      <c r="E184" s="366"/>
      <c r="F184" s="366">
        <v>1000</v>
      </c>
      <c r="G184" s="366"/>
      <c r="H184" s="366"/>
      <c r="I184" s="369">
        <f t="shared" si="22"/>
        <v>1000</v>
      </c>
      <c r="J184" s="366"/>
      <c r="K184" s="366"/>
      <c r="L184" s="366"/>
      <c r="M184" s="366"/>
      <c r="N184" s="366"/>
      <c r="O184" s="369">
        <f aca="true" t="shared" si="24" ref="O184:O215">SUM(I184:N184)</f>
        <v>1000</v>
      </c>
      <c r="P184" s="368">
        <v>1000</v>
      </c>
    </row>
    <row r="185" spans="1:16" s="365" customFormat="1" ht="13.5" customHeight="1">
      <c r="A185" s="348" t="s">
        <v>816</v>
      </c>
      <c r="B185" s="366" t="s">
        <v>817</v>
      </c>
      <c r="C185" s="365" t="s">
        <v>818</v>
      </c>
      <c r="D185" s="366"/>
      <c r="E185" s="366"/>
      <c r="F185" s="366"/>
      <c r="G185" s="366"/>
      <c r="H185" s="366"/>
      <c r="I185" s="369">
        <f t="shared" si="22"/>
        <v>0</v>
      </c>
      <c r="J185" s="366"/>
      <c r="K185" s="366">
        <v>20000</v>
      </c>
      <c r="L185" s="366"/>
      <c r="M185" s="366"/>
      <c r="N185" s="366"/>
      <c r="O185" s="369">
        <f t="shared" si="24"/>
        <v>20000</v>
      </c>
      <c r="P185" s="368">
        <v>20000</v>
      </c>
    </row>
    <row r="186" spans="1:16" s="365" customFormat="1" ht="13.5" customHeight="1">
      <c r="A186" s="348" t="s">
        <v>819</v>
      </c>
      <c r="B186" s="366" t="s">
        <v>820</v>
      </c>
      <c r="C186" s="365" t="s">
        <v>821</v>
      </c>
      <c r="D186" s="366"/>
      <c r="E186" s="366"/>
      <c r="F186" s="366"/>
      <c r="G186" s="366"/>
      <c r="H186" s="366"/>
      <c r="I186" s="369">
        <f t="shared" si="22"/>
        <v>0</v>
      </c>
      <c r="J186" s="366"/>
      <c r="K186" s="366">
        <v>54550</v>
      </c>
      <c r="L186" s="366"/>
      <c r="M186" s="366"/>
      <c r="N186" s="366"/>
      <c r="O186" s="369">
        <f t="shared" si="24"/>
        <v>54550</v>
      </c>
      <c r="P186" s="368">
        <v>54550</v>
      </c>
    </row>
    <row r="187" spans="1:16" s="365" customFormat="1" ht="13.5" customHeight="1">
      <c r="A187" s="348" t="s">
        <v>822</v>
      </c>
      <c r="B187" s="366" t="s">
        <v>823</v>
      </c>
      <c r="C187" s="365" t="s">
        <v>824</v>
      </c>
      <c r="D187" s="366"/>
      <c r="E187" s="366"/>
      <c r="F187" s="366"/>
      <c r="G187" s="366"/>
      <c r="H187" s="366"/>
      <c r="I187" s="369">
        <f t="shared" si="22"/>
        <v>0</v>
      </c>
      <c r="J187" s="366"/>
      <c r="K187" s="366">
        <v>3000</v>
      </c>
      <c r="L187" s="366"/>
      <c r="M187" s="366"/>
      <c r="N187" s="366"/>
      <c r="O187" s="369">
        <f t="shared" si="24"/>
        <v>3000</v>
      </c>
      <c r="P187" s="368">
        <v>3000</v>
      </c>
    </row>
    <row r="188" spans="1:16" s="365" customFormat="1" ht="13.5" customHeight="1">
      <c r="A188" s="348" t="s">
        <v>825</v>
      </c>
      <c r="B188" s="366" t="s">
        <v>826</v>
      </c>
      <c r="C188" s="365" t="s">
        <v>827</v>
      </c>
      <c r="D188" s="366"/>
      <c r="E188" s="366"/>
      <c r="F188" s="366"/>
      <c r="G188" s="366"/>
      <c r="H188" s="366"/>
      <c r="I188" s="369">
        <f t="shared" si="22"/>
        <v>0</v>
      </c>
      <c r="J188" s="366"/>
      <c r="K188" s="366">
        <v>10000</v>
      </c>
      <c r="L188" s="366"/>
      <c r="M188" s="366"/>
      <c r="N188" s="366"/>
      <c r="O188" s="369">
        <f t="shared" si="24"/>
        <v>10000</v>
      </c>
      <c r="P188" s="368">
        <v>10000</v>
      </c>
    </row>
    <row r="189" spans="1:16" s="365" customFormat="1" ht="13.5" customHeight="1">
      <c r="A189" s="348" t="s">
        <v>828</v>
      </c>
      <c r="B189" s="366" t="s">
        <v>829</v>
      </c>
      <c r="C189" s="365" t="s">
        <v>830</v>
      </c>
      <c r="D189" s="366"/>
      <c r="E189" s="366"/>
      <c r="F189" s="366"/>
      <c r="G189" s="366"/>
      <c r="H189" s="366"/>
      <c r="I189" s="369">
        <f t="shared" si="22"/>
        <v>0</v>
      </c>
      <c r="J189" s="366"/>
      <c r="K189" s="366">
        <v>10000</v>
      </c>
      <c r="L189" s="366"/>
      <c r="M189" s="366"/>
      <c r="N189" s="366"/>
      <c r="O189" s="369">
        <f t="shared" si="24"/>
        <v>10000</v>
      </c>
      <c r="P189" s="368">
        <v>10000</v>
      </c>
    </row>
    <row r="190" spans="1:16" s="365" customFormat="1" ht="13.5" customHeight="1">
      <c r="A190" s="348" t="s">
        <v>831</v>
      </c>
      <c r="B190" s="366" t="s">
        <v>832</v>
      </c>
      <c r="C190" s="365" t="s">
        <v>833</v>
      </c>
      <c r="D190" s="366"/>
      <c r="E190" s="366"/>
      <c r="F190" s="366"/>
      <c r="G190" s="366"/>
      <c r="H190" s="366"/>
      <c r="I190" s="369">
        <f t="shared" si="22"/>
        <v>0</v>
      </c>
      <c r="J190" s="366"/>
      <c r="K190" s="366">
        <v>10000</v>
      </c>
      <c r="L190" s="366"/>
      <c r="M190" s="366"/>
      <c r="N190" s="366"/>
      <c r="O190" s="369">
        <f t="shared" si="24"/>
        <v>10000</v>
      </c>
      <c r="P190" s="368">
        <v>10000</v>
      </c>
    </row>
    <row r="191" spans="1:16" s="365" customFormat="1" ht="13.5" customHeight="1">
      <c r="A191" s="348" t="s">
        <v>834</v>
      </c>
      <c r="B191" s="366" t="s">
        <v>835</v>
      </c>
      <c r="C191" s="365" t="s">
        <v>836</v>
      </c>
      <c r="D191" s="366"/>
      <c r="E191" s="366"/>
      <c r="F191" s="366"/>
      <c r="G191" s="366"/>
      <c r="H191" s="366"/>
      <c r="I191" s="369">
        <f t="shared" si="22"/>
        <v>0</v>
      </c>
      <c r="J191" s="366"/>
      <c r="K191" s="366">
        <v>10000</v>
      </c>
      <c r="L191" s="366"/>
      <c r="M191" s="366"/>
      <c r="N191" s="366"/>
      <c r="O191" s="369">
        <f t="shared" si="24"/>
        <v>10000</v>
      </c>
      <c r="P191" s="368">
        <v>10000</v>
      </c>
    </row>
    <row r="192" spans="1:16" s="365" customFormat="1" ht="13.5" customHeight="1">
      <c r="A192" s="348" t="s">
        <v>837</v>
      </c>
      <c r="B192" s="366" t="s">
        <v>838</v>
      </c>
      <c r="C192" s="365" t="s">
        <v>839</v>
      </c>
      <c r="D192" s="366"/>
      <c r="E192" s="366"/>
      <c r="F192" s="366"/>
      <c r="G192" s="366"/>
      <c r="H192" s="366"/>
      <c r="I192" s="369">
        <f t="shared" si="22"/>
        <v>0</v>
      </c>
      <c r="J192" s="366"/>
      <c r="K192" s="366">
        <v>60000</v>
      </c>
      <c r="L192" s="366"/>
      <c r="M192" s="366"/>
      <c r="N192" s="366"/>
      <c r="O192" s="369">
        <f t="shared" si="24"/>
        <v>60000</v>
      </c>
      <c r="P192" s="368">
        <v>60000</v>
      </c>
    </row>
    <row r="193" spans="1:16" s="365" customFormat="1" ht="13.5" customHeight="1">
      <c r="A193" s="348" t="s">
        <v>840</v>
      </c>
      <c r="B193" s="366" t="s">
        <v>841</v>
      </c>
      <c r="C193" s="365" t="s">
        <v>842</v>
      </c>
      <c r="D193" s="366"/>
      <c r="E193" s="366"/>
      <c r="F193" s="366"/>
      <c r="G193" s="366"/>
      <c r="H193" s="366"/>
      <c r="I193" s="369"/>
      <c r="J193" s="366"/>
      <c r="K193" s="366">
        <v>3120</v>
      </c>
      <c r="L193" s="366"/>
      <c r="M193" s="366"/>
      <c r="N193" s="366"/>
      <c r="O193" s="369">
        <f t="shared" si="24"/>
        <v>3120</v>
      </c>
      <c r="P193" s="368">
        <v>3120</v>
      </c>
    </row>
    <row r="194" spans="1:16" s="365" customFormat="1" ht="13.5" customHeight="1">
      <c r="A194" s="348" t="s">
        <v>843</v>
      </c>
      <c r="B194" s="366" t="s">
        <v>844</v>
      </c>
      <c r="C194" s="365" t="s">
        <v>845</v>
      </c>
      <c r="D194" s="366"/>
      <c r="E194" s="366"/>
      <c r="F194" s="366"/>
      <c r="G194" s="366"/>
      <c r="H194" s="366"/>
      <c r="I194" s="369"/>
      <c r="J194" s="366"/>
      <c r="K194" s="366">
        <v>2000</v>
      </c>
      <c r="L194" s="366"/>
      <c r="M194" s="366"/>
      <c r="N194" s="366"/>
      <c r="O194" s="369">
        <f t="shared" si="24"/>
        <v>2000</v>
      </c>
      <c r="P194" s="368">
        <v>2000</v>
      </c>
    </row>
    <row r="195" spans="1:16" s="365" customFormat="1" ht="13.5" customHeight="1">
      <c r="A195" s="348" t="s">
        <v>846</v>
      </c>
      <c r="B195" s="366" t="s">
        <v>847</v>
      </c>
      <c r="C195" s="365" t="s">
        <v>848</v>
      </c>
      <c r="D195" s="366"/>
      <c r="E195" s="366"/>
      <c r="F195" s="366"/>
      <c r="G195" s="366"/>
      <c r="H195" s="366"/>
      <c r="I195" s="369"/>
      <c r="J195" s="366"/>
      <c r="K195" s="366">
        <v>5319</v>
      </c>
      <c r="L195" s="366"/>
      <c r="M195" s="366"/>
      <c r="N195" s="366"/>
      <c r="O195" s="369">
        <f t="shared" si="24"/>
        <v>5319</v>
      </c>
      <c r="P195" s="368">
        <v>5319</v>
      </c>
    </row>
    <row r="196" spans="1:16" s="365" customFormat="1" ht="13.5" customHeight="1">
      <c r="A196" s="348" t="s">
        <v>849</v>
      </c>
      <c r="B196" s="366" t="s">
        <v>850</v>
      </c>
      <c r="C196" s="365" t="s">
        <v>851</v>
      </c>
      <c r="D196" s="366"/>
      <c r="E196" s="366"/>
      <c r="F196" s="366"/>
      <c r="G196" s="366"/>
      <c r="H196" s="366"/>
      <c r="I196" s="369"/>
      <c r="J196" s="366">
        <v>70000</v>
      </c>
      <c r="K196" s="366"/>
      <c r="L196" s="366"/>
      <c r="M196" s="366"/>
      <c r="N196" s="366"/>
      <c r="O196" s="369">
        <f t="shared" si="24"/>
        <v>70000</v>
      </c>
      <c r="P196" s="368">
        <v>70000</v>
      </c>
    </row>
    <row r="197" spans="1:16" s="365" customFormat="1" ht="13.5" customHeight="1">
      <c r="A197" s="348" t="s">
        <v>852</v>
      </c>
      <c r="B197" s="366" t="s">
        <v>853</v>
      </c>
      <c r="C197" s="365" t="s">
        <v>854</v>
      </c>
      <c r="D197" s="366"/>
      <c r="E197" s="366"/>
      <c r="F197" s="366"/>
      <c r="G197" s="366"/>
      <c r="H197" s="366"/>
      <c r="I197" s="369"/>
      <c r="J197" s="366">
        <v>125924</v>
      </c>
      <c r="K197" s="366"/>
      <c r="L197" s="366"/>
      <c r="M197" s="366"/>
      <c r="N197" s="366"/>
      <c r="O197" s="369">
        <f t="shared" si="24"/>
        <v>125924</v>
      </c>
      <c r="P197" s="368">
        <v>125924</v>
      </c>
    </row>
    <row r="198" spans="1:16" s="365" customFormat="1" ht="13.5" customHeight="1">
      <c r="A198" s="348" t="s">
        <v>855</v>
      </c>
      <c r="B198" s="366" t="s">
        <v>856</v>
      </c>
      <c r="C198" s="365" t="s">
        <v>857</v>
      </c>
      <c r="D198" s="366"/>
      <c r="E198" s="366"/>
      <c r="F198" s="366"/>
      <c r="G198" s="366"/>
      <c r="H198" s="366"/>
      <c r="I198" s="369">
        <f>SUM(D198:H198)</f>
        <v>0</v>
      </c>
      <c r="J198" s="366">
        <v>33900</v>
      </c>
      <c r="K198" s="366"/>
      <c r="L198" s="366"/>
      <c r="M198" s="366"/>
      <c r="N198" s="366"/>
      <c r="O198" s="369">
        <f t="shared" si="24"/>
        <v>33900</v>
      </c>
      <c r="P198" s="368">
        <v>33900</v>
      </c>
    </row>
    <row r="199" spans="1:16" s="365" customFormat="1" ht="13.5" customHeight="1">
      <c r="A199" s="348" t="s">
        <v>858</v>
      </c>
      <c r="B199" s="366" t="s">
        <v>859</v>
      </c>
      <c r="C199" s="365" t="s">
        <v>860</v>
      </c>
      <c r="D199" s="366"/>
      <c r="E199" s="366"/>
      <c r="F199" s="366"/>
      <c r="G199" s="366"/>
      <c r="H199" s="366"/>
      <c r="I199" s="369">
        <f>SUM(D199:H199)</f>
        <v>0</v>
      </c>
      <c r="J199" s="366">
        <v>9000</v>
      </c>
      <c r="K199" s="366"/>
      <c r="L199" s="366"/>
      <c r="M199" s="366"/>
      <c r="N199" s="366"/>
      <c r="O199" s="369">
        <f t="shared" si="24"/>
        <v>9000</v>
      </c>
      <c r="P199" s="368">
        <v>9000</v>
      </c>
    </row>
    <row r="200" spans="1:16" s="365" customFormat="1" ht="13.5" customHeight="1">
      <c r="A200" s="348" t="s">
        <v>861</v>
      </c>
      <c r="B200" s="366" t="s">
        <v>862</v>
      </c>
      <c r="C200" s="365" t="s">
        <v>863</v>
      </c>
      <c r="D200" s="366"/>
      <c r="E200" s="366"/>
      <c r="F200" s="366"/>
      <c r="G200" s="366"/>
      <c r="H200" s="366"/>
      <c r="I200" s="369">
        <f>SUM(D200:H200)</f>
        <v>0</v>
      </c>
      <c r="J200" s="366">
        <v>8000</v>
      </c>
      <c r="K200" s="366"/>
      <c r="L200" s="366"/>
      <c r="M200" s="366"/>
      <c r="N200" s="366"/>
      <c r="O200" s="369">
        <f t="shared" si="24"/>
        <v>8000</v>
      </c>
      <c r="P200" s="368">
        <v>8000</v>
      </c>
    </row>
    <row r="201" spans="1:16" s="365" customFormat="1" ht="13.5" customHeight="1">
      <c r="A201" s="348" t="s">
        <v>864</v>
      </c>
      <c r="B201" s="366" t="s">
        <v>865</v>
      </c>
      <c r="C201" s="365" t="s">
        <v>866</v>
      </c>
      <c r="D201" s="366"/>
      <c r="E201" s="366"/>
      <c r="F201" s="366"/>
      <c r="G201" s="366"/>
      <c r="H201" s="366"/>
      <c r="I201" s="369">
        <f>SUM(D201:H201)</f>
        <v>0</v>
      </c>
      <c r="J201" s="366">
        <v>40000</v>
      </c>
      <c r="K201" s="366"/>
      <c r="L201" s="366"/>
      <c r="M201" s="366"/>
      <c r="N201" s="366"/>
      <c r="O201" s="369">
        <f t="shared" si="24"/>
        <v>40000</v>
      </c>
      <c r="P201" s="368">
        <v>40000</v>
      </c>
    </row>
    <row r="202" spans="1:16" s="365" customFormat="1" ht="13.5" customHeight="1">
      <c r="A202" s="348" t="s">
        <v>867</v>
      </c>
      <c r="B202" s="366" t="s">
        <v>868</v>
      </c>
      <c r="C202" s="365" t="s">
        <v>869</v>
      </c>
      <c r="D202" s="366"/>
      <c r="E202" s="366"/>
      <c r="F202" s="366"/>
      <c r="G202" s="366"/>
      <c r="H202" s="366"/>
      <c r="I202" s="369">
        <f>SUM(D202:H202)</f>
        <v>0</v>
      </c>
      <c r="J202" s="366">
        <v>1885</v>
      </c>
      <c r="K202" s="366"/>
      <c r="L202" s="366"/>
      <c r="M202" s="366"/>
      <c r="N202" s="366"/>
      <c r="O202" s="369">
        <f t="shared" si="24"/>
        <v>1885</v>
      </c>
      <c r="P202" s="368"/>
    </row>
    <row r="203" spans="1:16" s="365" customFormat="1" ht="13.5" customHeight="1">
      <c r="A203" s="348" t="s">
        <v>870</v>
      </c>
      <c r="B203" s="366" t="s">
        <v>871</v>
      </c>
      <c r="C203" s="365" t="s">
        <v>872</v>
      </c>
      <c r="D203" s="366"/>
      <c r="E203" s="366"/>
      <c r="F203" s="366"/>
      <c r="G203" s="366"/>
      <c r="H203" s="366"/>
      <c r="I203" s="369"/>
      <c r="J203" s="366">
        <v>1000</v>
      </c>
      <c r="K203" s="366"/>
      <c r="L203" s="366"/>
      <c r="M203" s="366"/>
      <c r="N203" s="366"/>
      <c r="O203" s="369">
        <f t="shared" si="24"/>
        <v>1000</v>
      </c>
      <c r="P203" s="368">
        <v>1000</v>
      </c>
    </row>
    <row r="204" spans="1:16" s="365" customFormat="1" ht="13.5" customHeight="1">
      <c r="A204" s="348" t="s">
        <v>873</v>
      </c>
      <c r="B204" s="366" t="s">
        <v>874</v>
      </c>
      <c r="C204" s="365" t="s">
        <v>875</v>
      </c>
      <c r="D204" s="366"/>
      <c r="E204" s="366"/>
      <c r="F204" s="366"/>
      <c r="G204" s="366"/>
      <c r="H204" s="366"/>
      <c r="I204" s="369"/>
      <c r="J204" s="366">
        <v>6580</v>
      </c>
      <c r="K204" s="366"/>
      <c r="L204" s="366"/>
      <c r="M204" s="366"/>
      <c r="N204" s="366"/>
      <c r="O204" s="369">
        <f t="shared" si="24"/>
        <v>6580</v>
      </c>
      <c r="P204" s="368">
        <v>6580</v>
      </c>
    </row>
    <row r="205" spans="1:16" s="416" customFormat="1" ht="13.5" customHeight="1">
      <c r="A205" s="348" t="s">
        <v>876</v>
      </c>
      <c r="B205" s="415" t="s">
        <v>877</v>
      </c>
      <c r="C205" s="416" t="s">
        <v>878</v>
      </c>
      <c r="D205" s="415"/>
      <c r="E205" s="415"/>
      <c r="F205" s="415"/>
      <c r="G205" s="415"/>
      <c r="H205" s="415"/>
      <c r="I205" s="417">
        <f>SUM(D205:H205)</f>
        <v>0</v>
      </c>
      <c r="J205" s="415">
        <v>2000</v>
      </c>
      <c r="K205" s="415"/>
      <c r="L205" s="415"/>
      <c r="M205" s="415"/>
      <c r="N205" s="415"/>
      <c r="O205" s="417">
        <f t="shared" si="24"/>
        <v>2000</v>
      </c>
      <c r="P205" s="418">
        <v>2000</v>
      </c>
    </row>
    <row r="206" spans="1:16" s="416" customFormat="1" ht="13.5" customHeight="1">
      <c r="A206" s="348" t="s">
        <v>879</v>
      </c>
      <c r="B206" s="415" t="s">
        <v>880</v>
      </c>
      <c r="C206" s="416" t="s">
        <v>881</v>
      </c>
      <c r="D206" s="415"/>
      <c r="E206" s="415"/>
      <c r="F206" s="415"/>
      <c r="G206" s="415"/>
      <c r="H206" s="415"/>
      <c r="I206" s="417"/>
      <c r="J206" s="415">
        <v>20000</v>
      </c>
      <c r="K206" s="415"/>
      <c r="L206" s="415"/>
      <c r="M206" s="415"/>
      <c r="N206" s="415"/>
      <c r="O206" s="417">
        <f t="shared" si="24"/>
        <v>20000</v>
      </c>
      <c r="P206" s="418"/>
    </row>
    <row r="207" spans="1:16" s="416" customFormat="1" ht="13.5" customHeight="1">
      <c r="A207" s="348" t="s">
        <v>882</v>
      </c>
      <c r="B207" s="415" t="s">
        <v>883</v>
      </c>
      <c r="C207" s="416" t="s">
        <v>884</v>
      </c>
      <c r="D207" s="415"/>
      <c r="E207" s="415"/>
      <c r="F207" s="415"/>
      <c r="G207" s="415"/>
      <c r="H207" s="415"/>
      <c r="I207" s="417"/>
      <c r="J207" s="415">
        <v>1000</v>
      </c>
      <c r="K207" s="415"/>
      <c r="L207" s="415"/>
      <c r="M207" s="415"/>
      <c r="N207" s="415"/>
      <c r="O207" s="417">
        <f t="shared" si="24"/>
        <v>1000</v>
      </c>
      <c r="P207" s="418">
        <v>1000</v>
      </c>
    </row>
    <row r="208" spans="1:16" s="365" customFormat="1" ht="13.5" customHeight="1">
      <c r="A208" s="348" t="s">
        <v>885</v>
      </c>
      <c r="B208" s="366" t="s">
        <v>886</v>
      </c>
      <c r="C208" s="365" t="s">
        <v>887</v>
      </c>
      <c r="D208" s="366"/>
      <c r="E208" s="366"/>
      <c r="F208" s="366"/>
      <c r="G208" s="366"/>
      <c r="H208" s="366"/>
      <c r="I208" s="369">
        <f>SUM(D208:H208)</f>
        <v>0</v>
      </c>
      <c r="J208" s="366">
        <v>5000</v>
      </c>
      <c r="K208" s="366"/>
      <c r="L208" s="366"/>
      <c r="M208" s="366"/>
      <c r="N208" s="366"/>
      <c r="O208" s="369">
        <f t="shared" si="24"/>
        <v>5000</v>
      </c>
      <c r="P208" s="368">
        <v>5000</v>
      </c>
    </row>
    <row r="209" spans="1:16" s="365" customFormat="1" ht="13.5" customHeight="1">
      <c r="A209" s="348" t="s">
        <v>888</v>
      </c>
      <c r="B209" s="366" t="s">
        <v>889</v>
      </c>
      <c r="C209" s="365" t="s">
        <v>890</v>
      </c>
      <c r="D209" s="366"/>
      <c r="E209" s="366"/>
      <c r="F209" s="366"/>
      <c r="G209" s="366"/>
      <c r="H209" s="366"/>
      <c r="I209" s="369">
        <f>SUM(D209:H209)</f>
        <v>0</v>
      </c>
      <c r="J209" s="366">
        <v>32000</v>
      </c>
      <c r="K209" s="366"/>
      <c r="L209" s="366"/>
      <c r="M209" s="366"/>
      <c r="N209" s="366"/>
      <c r="O209" s="369">
        <f t="shared" si="24"/>
        <v>32000</v>
      </c>
      <c r="P209" s="368">
        <v>32000</v>
      </c>
    </row>
    <row r="210" spans="1:16" s="365" customFormat="1" ht="13.5" customHeight="1">
      <c r="A210" s="348" t="s">
        <v>891</v>
      </c>
      <c r="B210" s="366" t="s">
        <v>892</v>
      </c>
      <c r="C210" s="365" t="s">
        <v>893</v>
      </c>
      <c r="D210" s="366"/>
      <c r="E210" s="366"/>
      <c r="F210" s="366"/>
      <c r="G210" s="366"/>
      <c r="H210" s="366"/>
      <c r="I210" s="369">
        <f>SUM(D210:H210)</f>
        <v>0</v>
      </c>
      <c r="J210" s="366">
        <v>375663</v>
      </c>
      <c r="K210" s="366"/>
      <c r="L210" s="366"/>
      <c r="M210" s="366"/>
      <c r="N210" s="366"/>
      <c r="O210" s="369">
        <f t="shared" si="24"/>
        <v>375663</v>
      </c>
      <c r="P210" s="368">
        <v>375663</v>
      </c>
    </row>
    <row r="211" spans="1:16" s="365" customFormat="1" ht="13.5" customHeight="1">
      <c r="A211" s="348" t="s">
        <v>894</v>
      </c>
      <c r="B211" s="366" t="s">
        <v>895</v>
      </c>
      <c r="C211" s="365" t="s">
        <v>896</v>
      </c>
      <c r="D211" s="366"/>
      <c r="E211" s="366"/>
      <c r="F211" s="366"/>
      <c r="G211" s="366"/>
      <c r="H211" s="366"/>
      <c r="I211" s="369">
        <f>SUM(D211:H211)</f>
        <v>0</v>
      </c>
      <c r="J211" s="366">
        <v>1000</v>
      </c>
      <c r="K211" s="366"/>
      <c r="L211" s="366"/>
      <c r="M211" s="366"/>
      <c r="N211" s="366"/>
      <c r="O211" s="369">
        <f t="shared" si="24"/>
        <v>1000</v>
      </c>
      <c r="P211" s="368">
        <v>1000</v>
      </c>
    </row>
    <row r="212" spans="1:16" s="365" customFormat="1" ht="13.5" customHeight="1">
      <c r="A212" s="348" t="s">
        <v>897</v>
      </c>
      <c r="B212" s="366" t="s">
        <v>898</v>
      </c>
      <c r="C212" s="365" t="s">
        <v>899</v>
      </c>
      <c r="D212" s="366"/>
      <c r="E212" s="366"/>
      <c r="F212" s="366"/>
      <c r="G212" s="366"/>
      <c r="H212" s="366"/>
      <c r="I212" s="369">
        <f>SUM(D212:H212)</f>
        <v>0</v>
      </c>
      <c r="J212" s="366">
        <v>10000</v>
      </c>
      <c r="K212" s="366"/>
      <c r="L212" s="366"/>
      <c r="M212" s="366"/>
      <c r="N212" s="366"/>
      <c r="O212" s="369">
        <f t="shared" si="24"/>
        <v>10000</v>
      </c>
      <c r="P212" s="368">
        <v>10000</v>
      </c>
    </row>
    <row r="213" spans="1:16" s="365" customFormat="1" ht="13.5" customHeight="1">
      <c r="A213" s="348" t="s">
        <v>900</v>
      </c>
      <c r="B213" s="366" t="s">
        <v>901</v>
      </c>
      <c r="C213" s="365" t="s">
        <v>902</v>
      </c>
      <c r="D213" s="366"/>
      <c r="E213" s="366"/>
      <c r="F213" s="366"/>
      <c r="G213" s="366"/>
      <c r="H213" s="366"/>
      <c r="I213" s="369"/>
      <c r="J213" s="366">
        <v>4000</v>
      </c>
      <c r="K213" s="366"/>
      <c r="L213" s="366"/>
      <c r="M213" s="366"/>
      <c r="N213" s="366"/>
      <c r="O213" s="369">
        <f t="shared" si="24"/>
        <v>4000</v>
      </c>
      <c r="P213" s="368">
        <v>4000</v>
      </c>
    </row>
    <row r="214" spans="1:16" s="365" customFormat="1" ht="13.5" customHeight="1">
      <c r="A214" s="348" t="s">
        <v>903</v>
      </c>
      <c r="B214" s="366" t="s">
        <v>904</v>
      </c>
      <c r="C214" s="365" t="s">
        <v>905</v>
      </c>
      <c r="D214" s="366"/>
      <c r="E214" s="366"/>
      <c r="F214" s="366"/>
      <c r="G214" s="366"/>
      <c r="H214" s="366"/>
      <c r="I214" s="369"/>
      <c r="J214" s="366">
        <v>40000</v>
      </c>
      <c r="K214" s="366"/>
      <c r="L214" s="366"/>
      <c r="M214" s="366"/>
      <c r="N214" s="366"/>
      <c r="O214" s="369">
        <f t="shared" si="24"/>
        <v>40000</v>
      </c>
      <c r="P214" s="368">
        <v>40000</v>
      </c>
    </row>
    <row r="215" spans="1:16" s="365" customFormat="1" ht="13.5" customHeight="1">
      <c r="A215" s="348" t="s">
        <v>906</v>
      </c>
      <c r="B215" s="366" t="s">
        <v>907</v>
      </c>
      <c r="C215" s="365" t="s">
        <v>908</v>
      </c>
      <c r="D215" s="366"/>
      <c r="E215" s="366"/>
      <c r="F215" s="366"/>
      <c r="G215" s="366"/>
      <c r="H215" s="366"/>
      <c r="I215" s="369"/>
      <c r="J215" s="366">
        <v>5000</v>
      </c>
      <c r="K215" s="366"/>
      <c r="L215" s="366"/>
      <c r="M215" s="366"/>
      <c r="N215" s="366"/>
      <c r="O215" s="369">
        <f t="shared" si="24"/>
        <v>5000</v>
      </c>
      <c r="P215" s="368">
        <v>5000</v>
      </c>
    </row>
    <row r="216" spans="1:16" s="365" customFormat="1" ht="13.5" customHeight="1">
      <c r="A216" s="348" t="s">
        <v>909</v>
      </c>
      <c r="B216" s="366" t="s">
        <v>910</v>
      </c>
      <c r="C216" s="365" t="s">
        <v>911</v>
      </c>
      <c r="D216" s="366"/>
      <c r="E216" s="366"/>
      <c r="F216" s="366"/>
      <c r="G216" s="366"/>
      <c r="H216" s="366"/>
      <c r="I216" s="369"/>
      <c r="J216" s="366">
        <v>5000</v>
      </c>
      <c r="K216" s="366"/>
      <c r="L216" s="366"/>
      <c r="M216" s="366"/>
      <c r="N216" s="366"/>
      <c r="O216" s="369">
        <f aca="true" t="shared" si="25" ref="O216:O230">SUM(I216:N216)</f>
        <v>5000</v>
      </c>
      <c r="P216" s="368">
        <v>5000</v>
      </c>
    </row>
    <row r="217" spans="1:16" s="365" customFormat="1" ht="13.5" customHeight="1">
      <c r="A217" s="348" t="s">
        <v>912</v>
      </c>
      <c r="B217" s="366" t="s">
        <v>913</v>
      </c>
      <c r="C217" s="365" t="s">
        <v>914</v>
      </c>
      <c r="D217" s="366"/>
      <c r="E217" s="366"/>
      <c r="F217" s="366"/>
      <c r="G217" s="366"/>
      <c r="H217" s="366"/>
      <c r="I217" s="369"/>
      <c r="J217" s="366">
        <v>2705</v>
      </c>
      <c r="K217" s="366"/>
      <c r="L217" s="366"/>
      <c r="M217" s="366"/>
      <c r="N217" s="366"/>
      <c r="O217" s="369">
        <f t="shared" si="25"/>
        <v>2705</v>
      </c>
      <c r="P217" s="368">
        <v>2705</v>
      </c>
    </row>
    <row r="218" spans="1:16" s="365" customFormat="1" ht="13.5" customHeight="1">
      <c r="A218" s="348" t="s">
        <v>915</v>
      </c>
      <c r="B218" s="366" t="s">
        <v>916</v>
      </c>
      <c r="C218" s="365" t="s">
        <v>917</v>
      </c>
      <c r="D218" s="366">
        <v>400</v>
      </c>
      <c r="E218" s="366">
        <v>120</v>
      </c>
      <c r="F218" s="366">
        <v>5139</v>
      </c>
      <c r="G218" s="366"/>
      <c r="H218" s="366"/>
      <c r="I218" s="369">
        <f aca="true" t="shared" si="26" ref="I218:I229">SUM(D218:H218)</f>
        <v>5659</v>
      </c>
      <c r="J218" s="366"/>
      <c r="K218" s="366"/>
      <c r="L218" s="366"/>
      <c r="M218" s="366"/>
      <c r="N218" s="366"/>
      <c r="O218" s="369">
        <f t="shared" si="25"/>
        <v>5659</v>
      </c>
      <c r="P218" s="368"/>
    </row>
    <row r="219" spans="1:16" s="365" customFormat="1" ht="13.5" customHeight="1">
      <c r="A219" s="348" t="s">
        <v>918</v>
      </c>
      <c r="B219" s="366" t="s">
        <v>919</v>
      </c>
      <c r="C219" s="365" t="s">
        <v>920</v>
      </c>
      <c r="D219" s="366"/>
      <c r="E219" s="366"/>
      <c r="F219" s="366"/>
      <c r="G219" s="366"/>
      <c r="H219" s="366"/>
      <c r="I219" s="369">
        <f t="shared" si="26"/>
        <v>0</v>
      </c>
      <c r="J219" s="366"/>
      <c r="K219" s="366"/>
      <c r="L219" s="366">
        <v>10000</v>
      </c>
      <c r="M219" s="366"/>
      <c r="N219" s="366"/>
      <c r="O219" s="369">
        <f t="shared" si="25"/>
        <v>10000</v>
      </c>
      <c r="P219" s="368"/>
    </row>
    <row r="220" spans="1:16" s="365" customFormat="1" ht="13.5" customHeight="1">
      <c r="A220" s="348" t="s">
        <v>921</v>
      </c>
      <c r="B220" s="366" t="s">
        <v>922</v>
      </c>
      <c r="C220" s="365" t="s">
        <v>923</v>
      </c>
      <c r="D220" s="366"/>
      <c r="E220" s="366"/>
      <c r="F220" s="366"/>
      <c r="G220" s="366"/>
      <c r="H220" s="366"/>
      <c r="I220" s="369">
        <f t="shared" si="26"/>
        <v>0</v>
      </c>
      <c r="J220" s="366"/>
      <c r="K220" s="366"/>
      <c r="L220" s="366">
        <v>98700</v>
      </c>
      <c r="M220" s="366"/>
      <c r="N220" s="366"/>
      <c r="O220" s="369">
        <f t="shared" si="25"/>
        <v>98700</v>
      </c>
      <c r="P220" s="368">
        <v>98700</v>
      </c>
    </row>
    <row r="221" spans="1:16" s="365" customFormat="1" ht="13.5" customHeight="1">
      <c r="A221" s="348" t="s">
        <v>924</v>
      </c>
      <c r="B221" s="366" t="s">
        <v>925</v>
      </c>
      <c r="C221" s="365" t="s">
        <v>697</v>
      </c>
      <c r="D221" s="366"/>
      <c r="E221" s="366"/>
      <c r="F221" s="366">
        <v>19419</v>
      </c>
      <c r="G221" s="366"/>
      <c r="H221" s="366"/>
      <c r="I221" s="369">
        <f t="shared" si="26"/>
        <v>19419</v>
      </c>
      <c r="J221" s="366"/>
      <c r="K221" s="366"/>
      <c r="L221" s="366"/>
      <c r="M221" s="366"/>
      <c r="N221" s="366"/>
      <c r="O221" s="369">
        <f t="shared" si="25"/>
        <v>19419</v>
      </c>
      <c r="P221" s="368"/>
    </row>
    <row r="222" spans="1:16" s="365" customFormat="1" ht="13.5" customHeight="1">
      <c r="A222" s="348" t="s">
        <v>926</v>
      </c>
      <c r="B222" s="366" t="s">
        <v>927</v>
      </c>
      <c r="C222" s="365" t="s">
        <v>928</v>
      </c>
      <c r="D222" s="366"/>
      <c r="E222" s="366"/>
      <c r="F222" s="366"/>
      <c r="G222" s="366"/>
      <c r="H222" s="366"/>
      <c r="I222" s="369">
        <f t="shared" si="26"/>
        <v>0</v>
      </c>
      <c r="J222" s="366"/>
      <c r="K222" s="366"/>
      <c r="L222" s="366"/>
      <c r="M222" s="366"/>
      <c r="N222" s="366">
        <v>10000</v>
      </c>
      <c r="O222" s="369">
        <f t="shared" si="25"/>
        <v>10000</v>
      </c>
      <c r="P222" s="368"/>
    </row>
    <row r="223" spans="1:16" s="365" customFormat="1" ht="13.5" customHeight="1">
      <c r="A223" s="348" t="s">
        <v>929</v>
      </c>
      <c r="B223" s="366" t="s">
        <v>930</v>
      </c>
      <c r="C223" s="365" t="s">
        <v>931</v>
      </c>
      <c r="D223" s="366"/>
      <c r="E223" s="366"/>
      <c r="F223" s="366"/>
      <c r="G223" s="366"/>
      <c r="H223" s="366"/>
      <c r="I223" s="369">
        <f t="shared" si="26"/>
        <v>0</v>
      </c>
      <c r="J223" s="366"/>
      <c r="K223" s="366"/>
      <c r="L223" s="366"/>
      <c r="M223" s="366"/>
      <c r="N223" s="366">
        <v>3000</v>
      </c>
      <c r="O223" s="369">
        <f t="shared" si="25"/>
        <v>3000</v>
      </c>
      <c r="P223" s="368">
        <v>3000</v>
      </c>
    </row>
    <row r="224" spans="1:16" s="365" customFormat="1" ht="13.5" customHeight="1">
      <c r="A224" s="348" t="s">
        <v>932</v>
      </c>
      <c r="B224" s="366" t="s">
        <v>933</v>
      </c>
      <c r="C224" s="365" t="s">
        <v>934</v>
      </c>
      <c r="D224" s="366"/>
      <c r="E224" s="366"/>
      <c r="F224" s="366"/>
      <c r="G224" s="366"/>
      <c r="H224" s="366"/>
      <c r="I224" s="369">
        <f t="shared" si="26"/>
        <v>0</v>
      </c>
      <c r="J224" s="366"/>
      <c r="K224" s="366"/>
      <c r="L224" s="366"/>
      <c r="M224" s="366"/>
      <c r="N224" s="382">
        <v>560776</v>
      </c>
      <c r="O224" s="369">
        <f t="shared" si="25"/>
        <v>560776</v>
      </c>
      <c r="P224" s="368"/>
    </row>
    <row r="225" spans="1:16" s="365" customFormat="1" ht="14.25" customHeight="1">
      <c r="A225" s="348" t="s">
        <v>935</v>
      </c>
      <c r="B225" s="366" t="s">
        <v>936</v>
      </c>
      <c r="C225" s="365" t="s">
        <v>937</v>
      </c>
      <c r="D225" s="366"/>
      <c r="E225" s="366"/>
      <c r="F225" s="366"/>
      <c r="G225" s="366"/>
      <c r="H225" s="366"/>
      <c r="I225" s="369">
        <f t="shared" si="26"/>
        <v>0</v>
      </c>
      <c r="J225" s="366"/>
      <c r="K225" s="366"/>
      <c r="L225" s="366"/>
      <c r="M225" s="366"/>
      <c r="N225" s="366">
        <v>15000</v>
      </c>
      <c r="O225" s="369">
        <f t="shared" si="25"/>
        <v>15000</v>
      </c>
      <c r="P225" s="368"/>
    </row>
    <row r="226" spans="1:16" s="365" customFormat="1" ht="13.5" customHeight="1">
      <c r="A226" s="348" t="s">
        <v>938</v>
      </c>
      <c r="B226" s="366" t="s">
        <v>939</v>
      </c>
      <c r="C226" s="365" t="s">
        <v>940</v>
      </c>
      <c r="D226" s="366"/>
      <c r="E226" s="366"/>
      <c r="F226" s="366"/>
      <c r="G226" s="366"/>
      <c r="H226" s="366"/>
      <c r="I226" s="369">
        <f t="shared" si="26"/>
        <v>0</v>
      </c>
      <c r="J226" s="366"/>
      <c r="K226" s="366"/>
      <c r="L226" s="366"/>
      <c r="M226" s="366"/>
      <c r="N226" s="366">
        <v>3000</v>
      </c>
      <c r="O226" s="369">
        <f t="shared" si="25"/>
        <v>3000</v>
      </c>
      <c r="P226" s="368"/>
    </row>
    <row r="227" spans="1:16" s="365" customFormat="1" ht="13.5" customHeight="1">
      <c r="A227" s="348" t="s">
        <v>941</v>
      </c>
      <c r="B227" s="366" t="s">
        <v>942</v>
      </c>
      <c r="C227" s="365" t="s">
        <v>943</v>
      </c>
      <c r="D227" s="366"/>
      <c r="E227" s="366"/>
      <c r="F227" s="366"/>
      <c r="G227" s="366"/>
      <c r="H227" s="366"/>
      <c r="I227" s="369">
        <f t="shared" si="26"/>
        <v>0</v>
      </c>
      <c r="J227" s="366"/>
      <c r="K227" s="366"/>
      <c r="L227" s="366"/>
      <c r="M227" s="366"/>
      <c r="N227" s="366">
        <v>900</v>
      </c>
      <c r="O227" s="369">
        <f t="shared" si="25"/>
        <v>900</v>
      </c>
      <c r="P227" s="368">
        <v>900</v>
      </c>
    </row>
    <row r="228" spans="1:16" s="365" customFormat="1" ht="13.5" customHeight="1">
      <c r="A228" s="348" t="s">
        <v>944</v>
      </c>
      <c r="B228" s="366" t="s">
        <v>945</v>
      </c>
      <c r="C228" s="365" t="s">
        <v>946</v>
      </c>
      <c r="D228" s="366"/>
      <c r="E228" s="366"/>
      <c r="F228" s="366"/>
      <c r="G228" s="366"/>
      <c r="H228" s="366"/>
      <c r="I228" s="369">
        <f t="shared" si="26"/>
        <v>0</v>
      </c>
      <c r="J228" s="366"/>
      <c r="K228" s="366"/>
      <c r="L228" s="366"/>
      <c r="M228" s="366"/>
      <c r="N228" s="366">
        <v>15000</v>
      </c>
      <c r="O228" s="369">
        <f t="shared" si="25"/>
        <v>15000</v>
      </c>
      <c r="P228" s="368"/>
    </row>
    <row r="229" spans="1:16" s="365" customFormat="1" ht="13.5" customHeight="1">
      <c r="A229" s="348" t="s">
        <v>947</v>
      </c>
      <c r="B229" s="366" t="s">
        <v>948</v>
      </c>
      <c r="C229" s="365" t="s">
        <v>949</v>
      </c>
      <c r="D229" s="366"/>
      <c r="E229" s="366"/>
      <c r="F229" s="366"/>
      <c r="G229" s="366"/>
      <c r="H229" s="366"/>
      <c r="I229" s="369">
        <f t="shared" si="26"/>
        <v>0</v>
      </c>
      <c r="J229" s="366"/>
      <c r="K229" s="366"/>
      <c r="L229" s="366"/>
      <c r="M229" s="366"/>
      <c r="N229" s="366">
        <v>14000</v>
      </c>
      <c r="O229" s="369">
        <f t="shared" si="25"/>
        <v>14000</v>
      </c>
      <c r="P229" s="368">
        <v>14000</v>
      </c>
    </row>
    <row r="230" spans="1:16" s="365" customFormat="1" ht="13.5" customHeight="1">
      <c r="A230" s="348" t="s">
        <v>950</v>
      </c>
      <c r="B230" s="366" t="s">
        <v>951</v>
      </c>
      <c r="C230" s="365" t="s">
        <v>952</v>
      </c>
      <c r="D230" s="366"/>
      <c r="E230" s="366"/>
      <c r="F230" s="366"/>
      <c r="G230" s="366"/>
      <c r="H230" s="366"/>
      <c r="I230" s="369"/>
      <c r="J230" s="366"/>
      <c r="K230" s="366"/>
      <c r="L230" s="366"/>
      <c r="M230" s="366"/>
      <c r="N230" s="366">
        <v>7270</v>
      </c>
      <c r="O230" s="369">
        <f t="shared" si="25"/>
        <v>7270</v>
      </c>
      <c r="P230" s="368">
        <v>7270</v>
      </c>
    </row>
    <row r="231" spans="2:17" s="365" customFormat="1" ht="18" customHeight="1" thickBot="1">
      <c r="B231" s="419"/>
      <c r="D231" s="366"/>
      <c r="E231" s="366"/>
      <c r="F231" s="366"/>
      <c r="G231" s="366"/>
      <c r="H231" s="366"/>
      <c r="I231" s="369"/>
      <c r="J231" s="366"/>
      <c r="K231" s="366"/>
      <c r="L231" s="366"/>
      <c r="M231" s="366"/>
      <c r="N231" s="366"/>
      <c r="O231" s="369"/>
      <c r="P231" s="368"/>
      <c r="Q231" s="382"/>
    </row>
    <row r="232" spans="2:17" s="372" customFormat="1" ht="18" customHeight="1" thickBot="1">
      <c r="B232" s="373" t="s">
        <v>953</v>
      </c>
      <c r="C232" s="374"/>
      <c r="D232" s="375">
        <f aca="true" t="shared" si="27" ref="D232:P232">SUM(D152:D231)</f>
        <v>48464</v>
      </c>
      <c r="E232" s="375">
        <f t="shared" si="27"/>
        <v>15394</v>
      </c>
      <c r="F232" s="375">
        <f t="shared" si="27"/>
        <v>826757</v>
      </c>
      <c r="G232" s="375">
        <f t="shared" si="27"/>
        <v>0</v>
      </c>
      <c r="H232" s="375">
        <f t="shared" si="27"/>
        <v>90008</v>
      </c>
      <c r="I232" s="376">
        <f t="shared" si="27"/>
        <v>980623</v>
      </c>
      <c r="J232" s="375">
        <f t="shared" si="27"/>
        <v>854076</v>
      </c>
      <c r="K232" s="375">
        <f t="shared" si="27"/>
        <v>193141</v>
      </c>
      <c r="L232" s="375">
        <f t="shared" si="27"/>
        <v>170200</v>
      </c>
      <c r="M232" s="375">
        <f t="shared" si="27"/>
        <v>0</v>
      </c>
      <c r="N232" s="375">
        <f t="shared" si="27"/>
        <v>628946</v>
      </c>
      <c r="O232" s="420">
        <f t="shared" si="27"/>
        <v>2826986</v>
      </c>
      <c r="P232" s="421">
        <f t="shared" si="27"/>
        <v>1956725</v>
      </c>
      <c r="Q232" s="375">
        <v>2965625</v>
      </c>
    </row>
    <row r="233" spans="2:17" s="372" customFormat="1" ht="8.25" customHeight="1">
      <c r="B233" s="363"/>
      <c r="C233" s="393"/>
      <c r="D233" s="394"/>
      <c r="E233" s="394"/>
      <c r="F233" s="394"/>
      <c r="G233" s="394"/>
      <c r="H233" s="394"/>
      <c r="I233" s="395"/>
      <c r="J233" s="394"/>
      <c r="K233" s="394"/>
      <c r="L233" s="394"/>
      <c r="M233" s="394"/>
      <c r="N233" s="394"/>
      <c r="O233" s="395"/>
      <c r="P233" s="396"/>
      <c r="Q233" s="399"/>
    </row>
    <row r="234" spans="1:17" s="372" customFormat="1" ht="18.75" customHeight="1">
      <c r="A234" s="378" t="s">
        <v>954</v>
      </c>
      <c r="B234" s="422" t="s">
        <v>955</v>
      </c>
      <c r="C234" s="393"/>
      <c r="D234" s="394"/>
      <c r="E234" s="394"/>
      <c r="F234" s="394"/>
      <c r="G234" s="394"/>
      <c r="H234" s="394"/>
      <c r="I234" s="395"/>
      <c r="J234" s="394"/>
      <c r="K234" s="394"/>
      <c r="L234" s="394"/>
      <c r="M234" s="394"/>
      <c r="N234" s="394"/>
      <c r="O234" s="395"/>
      <c r="P234" s="396"/>
      <c r="Q234" s="399"/>
    </row>
    <row r="235" spans="2:17" s="372" customFormat="1" ht="12.75" customHeight="1">
      <c r="B235" s="363"/>
      <c r="C235" s="393"/>
      <c r="D235" s="394"/>
      <c r="E235" s="394"/>
      <c r="F235" s="394"/>
      <c r="G235" s="394"/>
      <c r="H235" s="394"/>
      <c r="I235" s="395"/>
      <c r="J235" s="394"/>
      <c r="K235" s="394"/>
      <c r="L235" s="394"/>
      <c r="M235" s="394"/>
      <c r="N235" s="394"/>
      <c r="O235" s="395"/>
      <c r="P235" s="396"/>
      <c r="Q235" s="399"/>
    </row>
    <row r="236" spans="1:16" s="365" customFormat="1" ht="13.5" customHeight="1">
      <c r="A236" s="365" t="s">
        <v>188</v>
      </c>
      <c r="B236" s="366" t="s">
        <v>956</v>
      </c>
      <c r="C236" s="365" t="s">
        <v>957</v>
      </c>
      <c r="D236" s="366"/>
      <c r="E236" s="366"/>
      <c r="F236" s="366">
        <v>3800</v>
      </c>
      <c r="G236" s="366"/>
      <c r="H236" s="366"/>
      <c r="I236" s="369">
        <f>SUM(D236:H236)</f>
        <v>3800</v>
      </c>
      <c r="J236" s="366"/>
      <c r="K236" s="366"/>
      <c r="L236" s="366"/>
      <c r="M236" s="366"/>
      <c r="N236" s="366"/>
      <c r="O236" s="369">
        <f>SUM(I236:N236)</f>
        <v>3800</v>
      </c>
      <c r="P236" s="368"/>
    </row>
    <row r="237" spans="1:16" s="365" customFormat="1" ht="13.5" customHeight="1">
      <c r="A237" s="365" t="s">
        <v>190</v>
      </c>
      <c r="B237" s="366" t="s">
        <v>958</v>
      </c>
      <c r="C237" s="365" t="s">
        <v>959</v>
      </c>
      <c r="D237" s="366">
        <v>3229</v>
      </c>
      <c r="E237" s="366">
        <v>1005</v>
      </c>
      <c r="F237" s="366">
        <v>1389</v>
      </c>
      <c r="G237" s="366"/>
      <c r="H237" s="366"/>
      <c r="I237" s="369">
        <f>SUM(D237:H237)</f>
        <v>5623</v>
      </c>
      <c r="J237" s="366"/>
      <c r="K237" s="366"/>
      <c r="L237" s="366"/>
      <c r="M237" s="366"/>
      <c r="N237" s="366"/>
      <c r="O237" s="369">
        <f>SUM(I237:N237)</f>
        <v>5623</v>
      </c>
      <c r="P237" s="368"/>
    </row>
    <row r="238" spans="1:16" s="365" customFormat="1" ht="13.5" customHeight="1">
      <c r="A238" s="365" t="s">
        <v>192</v>
      </c>
      <c r="B238" s="366" t="s">
        <v>960</v>
      </c>
      <c r="C238" s="365" t="s">
        <v>961</v>
      </c>
      <c r="D238" s="366"/>
      <c r="E238" s="366"/>
      <c r="F238" s="366">
        <v>980</v>
      </c>
      <c r="G238" s="366"/>
      <c r="H238" s="366"/>
      <c r="I238" s="369">
        <f>SUM(D238:H238)</f>
        <v>980</v>
      </c>
      <c r="J238" s="366"/>
      <c r="K238" s="366"/>
      <c r="L238" s="366"/>
      <c r="M238" s="366"/>
      <c r="N238" s="366"/>
      <c r="O238" s="369">
        <f>SUM(I238:N238)</f>
        <v>980</v>
      </c>
      <c r="P238" s="368">
        <v>980</v>
      </c>
    </row>
    <row r="239" spans="2:17" s="372" customFormat="1" ht="15.75" customHeight="1" thickBot="1">
      <c r="B239" s="363"/>
      <c r="C239" s="393"/>
      <c r="D239" s="394"/>
      <c r="E239" s="394"/>
      <c r="F239" s="394"/>
      <c r="G239" s="394"/>
      <c r="H239" s="394"/>
      <c r="I239" s="395"/>
      <c r="J239" s="394"/>
      <c r="K239" s="394"/>
      <c r="L239" s="394"/>
      <c r="M239" s="394"/>
      <c r="N239" s="394"/>
      <c r="O239" s="395"/>
      <c r="P239" s="396"/>
      <c r="Q239" s="399"/>
    </row>
    <row r="240" spans="2:17" s="372" customFormat="1" ht="18" customHeight="1" thickBot="1">
      <c r="B240" s="373" t="s">
        <v>962</v>
      </c>
      <c r="C240" s="374"/>
      <c r="D240" s="375">
        <f>SUM(D236:D239)</f>
        <v>3229</v>
      </c>
      <c r="E240" s="375">
        <f>SUM(E236:E239)</f>
        <v>1005</v>
      </c>
      <c r="F240" s="375">
        <f>SUM(F236:F239)</f>
        <v>6169</v>
      </c>
      <c r="G240" s="375"/>
      <c r="H240" s="375"/>
      <c r="I240" s="376">
        <f>SUM(I236:I239)</f>
        <v>10403</v>
      </c>
      <c r="J240" s="376"/>
      <c r="K240" s="376"/>
      <c r="L240" s="376"/>
      <c r="M240" s="376"/>
      <c r="N240" s="376"/>
      <c r="O240" s="376">
        <f>SUM(O236:O239)</f>
        <v>10403</v>
      </c>
      <c r="P240" s="421">
        <f>SUM(P236:P239)</f>
        <v>980</v>
      </c>
      <c r="Q240" s="375">
        <v>10651</v>
      </c>
    </row>
    <row r="241" spans="2:17" s="372" customFormat="1" ht="13.5" customHeight="1">
      <c r="B241" s="363"/>
      <c r="C241" s="393"/>
      <c r="D241" s="394"/>
      <c r="E241" s="394"/>
      <c r="F241" s="394"/>
      <c r="G241" s="394"/>
      <c r="H241" s="394"/>
      <c r="I241" s="398"/>
      <c r="J241" s="394"/>
      <c r="K241" s="394"/>
      <c r="L241" s="394"/>
      <c r="M241" s="394"/>
      <c r="N241" s="394"/>
      <c r="O241" s="395"/>
      <c r="P241" s="396"/>
      <c r="Q241" s="399"/>
    </row>
    <row r="242" spans="1:17" s="348" customFormat="1" ht="21.75" customHeight="1">
      <c r="A242" s="378" t="s">
        <v>963</v>
      </c>
      <c r="B242" s="379" t="s">
        <v>964</v>
      </c>
      <c r="D242" s="347"/>
      <c r="E242" s="347"/>
      <c r="F242" s="347"/>
      <c r="G242" s="347"/>
      <c r="H242" s="347"/>
      <c r="I242" s="349"/>
      <c r="J242" s="347"/>
      <c r="K242" s="347"/>
      <c r="L242" s="347"/>
      <c r="M242" s="347"/>
      <c r="N242" s="347"/>
      <c r="O242" s="370"/>
      <c r="P242" s="371"/>
      <c r="Q242" s="351"/>
    </row>
    <row r="243" spans="4:17" s="348" customFormat="1" ht="6.75" customHeight="1">
      <c r="D243" s="347"/>
      <c r="E243" s="347"/>
      <c r="F243" s="347"/>
      <c r="G243" s="347"/>
      <c r="H243" s="347"/>
      <c r="I243" s="349"/>
      <c r="J243" s="347"/>
      <c r="K243" s="347"/>
      <c r="L243" s="347"/>
      <c r="M243" s="347"/>
      <c r="N243" s="347"/>
      <c r="O243" s="370"/>
      <c r="P243" s="371"/>
      <c r="Q243" s="351"/>
    </row>
    <row r="244" spans="1:16" s="365" customFormat="1" ht="13.5" customHeight="1">
      <c r="A244" s="365" t="s">
        <v>188</v>
      </c>
      <c r="B244" s="366" t="s">
        <v>965</v>
      </c>
      <c r="C244" s="365" t="s">
        <v>966</v>
      </c>
      <c r="D244" s="366"/>
      <c r="E244" s="366"/>
      <c r="F244" s="366">
        <v>205507</v>
      </c>
      <c r="G244" s="366"/>
      <c r="H244" s="366"/>
      <c r="I244" s="369">
        <f>SUM(D244:H244)</f>
        <v>205507</v>
      </c>
      <c r="J244" s="366"/>
      <c r="K244" s="366"/>
      <c r="L244" s="366"/>
      <c r="M244" s="366"/>
      <c r="N244" s="366"/>
      <c r="O244" s="369">
        <f aca="true" t="shared" si="28" ref="O244:O263">SUM(I244:N244)</f>
        <v>205507</v>
      </c>
      <c r="P244" s="368">
        <v>205507</v>
      </c>
    </row>
    <row r="245" spans="1:16" s="365" customFormat="1" ht="13.5" customHeight="1">
      <c r="A245" s="365" t="s">
        <v>190</v>
      </c>
      <c r="B245" s="366" t="s">
        <v>967</v>
      </c>
      <c r="C245" s="365" t="s">
        <v>968</v>
      </c>
      <c r="D245" s="366">
        <v>300</v>
      </c>
      <c r="E245" s="366">
        <v>95</v>
      </c>
      <c r="F245" s="366">
        <v>2445</v>
      </c>
      <c r="G245" s="366"/>
      <c r="H245" s="366"/>
      <c r="I245" s="369">
        <f>SUM(D245:H245)</f>
        <v>2840</v>
      </c>
      <c r="J245" s="366"/>
      <c r="K245" s="366"/>
      <c r="L245" s="366"/>
      <c r="M245" s="366"/>
      <c r="N245" s="366"/>
      <c r="O245" s="369">
        <f t="shared" si="28"/>
        <v>2840</v>
      </c>
      <c r="P245" s="368"/>
    </row>
    <row r="246" spans="1:16" s="365" customFormat="1" ht="13.5" customHeight="1">
      <c r="A246" s="365" t="s">
        <v>192</v>
      </c>
      <c r="B246" s="366" t="s">
        <v>969</v>
      </c>
      <c r="C246" s="365" t="s">
        <v>970</v>
      </c>
      <c r="D246" s="366"/>
      <c r="E246" s="366"/>
      <c r="F246" s="366"/>
      <c r="G246" s="366"/>
      <c r="H246" s="366">
        <v>7000</v>
      </c>
      <c r="I246" s="369">
        <f>SUM(D246:H246)</f>
        <v>7000</v>
      </c>
      <c r="J246" s="366"/>
      <c r="K246" s="366"/>
      <c r="L246" s="366"/>
      <c r="M246" s="366"/>
      <c r="N246" s="366"/>
      <c r="O246" s="369">
        <f t="shared" si="28"/>
        <v>7000</v>
      </c>
      <c r="P246" s="368"/>
    </row>
    <row r="247" spans="1:16" s="365" customFormat="1" ht="13.5" customHeight="1">
      <c r="A247" s="365" t="s">
        <v>194</v>
      </c>
      <c r="B247" s="366" t="s">
        <v>971</v>
      </c>
      <c r="C247" s="365" t="s">
        <v>695</v>
      </c>
      <c r="D247" s="366"/>
      <c r="E247" s="366"/>
      <c r="F247" s="366"/>
      <c r="G247" s="366"/>
      <c r="H247" s="366"/>
      <c r="I247" s="369">
        <f>SUM(D247:H247)</f>
        <v>0</v>
      </c>
      <c r="J247" s="366"/>
      <c r="K247" s="366"/>
      <c r="L247" s="366"/>
      <c r="M247" s="366">
        <v>26720</v>
      </c>
      <c r="N247" s="366"/>
      <c r="O247" s="369">
        <f t="shared" si="28"/>
        <v>26720</v>
      </c>
      <c r="P247" s="368"/>
    </row>
    <row r="248" spans="1:16" s="365" customFormat="1" ht="13.5" customHeight="1">
      <c r="A248" s="365" t="s">
        <v>196</v>
      </c>
      <c r="B248" s="366" t="s">
        <v>972</v>
      </c>
      <c r="C248" s="365" t="s">
        <v>695</v>
      </c>
      <c r="D248" s="366"/>
      <c r="E248" s="366"/>
      <c r="F248" s="366"/>
      <c r="G248" s="366"/>
      <c r="H248" s="366"/>
      <c r="I248" s="369">
        <f>SUM(D248:H248)</f>
        <v>0</v>
      </c>
      <c r="J248" s="366"/>
      <c r="K248" s="366"/>
      <c r="L248" s="366"/>
      <c r="M248" s="366">
        <v>33900</v>
      </c>
      <c r="N248" s="366"/>
      <c r="O248" s="369">
        <f t="shared" si="28"/>
        <v>33900</v>
      </c>
      <c r="P248" s="368"/>
    </row>
    <row r="249" spans="1:16" s="365" customFormat="1" ht="13.5" customHeight="1">
      <c r="A249" s="365" t="s">
        <v>197</v>
      </c>
      <c r="B249" s="366" t="s">
        <v>973</v>
      </c>
      <c r="C249" s="365" t="s">
        <v>695</v>
      </c>
      <c r="D249" s="366"/>
      <c r="E249" s="366"/>
      <c r="F249" s="366"/>
      <c r="G249" s="366"/>
      <c r="H249" s="366"/>
      <c r="I249" s="369"/>
      <c r="J249" s="366"/>
      <c r="K249" s="366"/>
      <c r="L249" s="366"/>
      <c r="M249" s="366">
        <v>75000</v>
      </c>
      <c r="N249" s="366"/>
      <c r="O249" s="369">
        <f t="shared" si="28"/>
        <v>75000</v>
      </c>
      <c r="P249" s="368"/>
    </row>
    <row r="250" spans="1:16" s="365" customFormat="1" ht="13.5" customHeight="1">
      <c r="A250" s="365" t="s">
        <v>199</v>
      </c>
      <c r="B250" s="366" t="s">
        <v>974</v>
      </c>
      <c r="C250" s="365" t="s">
        <v>695</v>
      </c>
      <c r="D250" s="366"/>
      <c r="E250" s="366"/>
      <c r="F250" s="366"/>
      <c r="G250" s="366"/>
      <c r="H250" s="366"/>
      <c r="I250" s="369"/>
      <c r="J250" s="366"/>
      <c r="K250" s="366"/>
      <c r="L250" s="366"/>
      <c r="M250" s="366">
        <v>276416</v>
      </c>
      <c r="N250" s="366"/>
      <c r="O250" s="369">
        <f t="shared" si="28"/>
        <v>276416</v>
      </c>
      <c r="P250" s="368"/>
    </row>
    <row r="251" spans="1:16" s="365" customFormat="1" ht="13.5" customHeight="1">
      <c r="A251" s="365" t="s">
        <v>201</v>
      </c>
      <c r="B251" s="366" t="s">
        <v>975</v>
      </c>
      <c r="C251" s="365" t="s">
        <v>697</v>
      </c>
      <c r="D251" s="366"/>
      <c r="E251" s="366"/>
      <c r="F251" s="366">
        <v>83117</v>
      </c>
      <c r="G251" s="366"/>
      <c r="H251" s="366"/>
      <c r="I251" s="369">
        <f aca="true" t="shared" si="29" ref="I251:I257">SUM(D251:H251)</f>
        <v>83117</v>
      </c>
      <c r="J251" s="366"/>
      <c r="K251" s="366"/>
      <c r="L251" s="366"/>
      <c r="M251" s="366"/>
      <c r="N251" s="366"/>
      <c r="O251" s="369">
        <f t="shared" si="28"/>
        <v>83117</v>
      </c>
      <c r="P251" s="368"/>
    </row>
    <row r="252" spans="1:16" s="365" customFormat="1" ht="13.5" customHeight="1">
      <c r="A252" s="365" t="s">
        <v>203</v>
      </c>
      <c r="B252" s="366" t="s">
        <v>976</v>
      </c>
      <c r="C252" s="365" t="s">
        <v>697</v>
      </c>
      <c r="D252" s="366"/>
      <c r="E252" s="366"/>
      <c r="F252" s="366">
        <v>255</v>
      </c>
      <c r="G252" s="366"/>
      <c r="H252" s="366"/>
      <c r="I252" s="369">
        <f t="shared" si="29"/>
        <v>255</v>
      </c>
      <c r="J252" s="366"/>
      <c r="K252" s="366"/>
      <c r="L252" s="366"/>
      <c r="M252" s="366"/>
      <c r="N252" s="366"/>
      <c r="O252" s="369">
        <f t="shared" si="28"/>
        <v>255</v>
      </c>
      <c r="P252" s="368"/>
    </row>
    <row r="253" spans="1:16" s="365" customFormat="1" ht="13.5" customHeight="1">
      <c r="A253" s="365" t="s">
        <v>205</v>
      </c>
      <c r="B253" s="366" t="s">
        <v>977</v>
      </c>
      <c r="C253" s="365" t="s">
        <v>978</v>
      </c>
      <c r="D253" s="366"/>
      <c r="E253" s="366"/>
      <c r="F253" s="366"/>
      <c r="G253" s="366"/>
      <c r="H253" s="366"/>
      <c r="I253" s="369">
        <f t="shared" si="29"/>
        <v>0</v>
      </c>
      <c r="J253" s="366"/>
      <c r="K253" s="366"/>
      <c r="L253" s="366"/>
      <c r="M253" s="366"/>
      <c r="N253" s="366">
        <v>50000</v>
      </c>
      <c r="O253" s="369">
        <f t="shared" si="28"/>
        <v>50000</v>
      </c>
      <c r="P253" s="368">
        <v>50000</v>
      </c>
    </row>
    <row r="254" spans="1:16" s="365" customFormat="1" ht="13.5" customHeight="1">
      <c r="A254" s="365" t="s">
        <v>207</v>
      </c>
      <c r="B254" s="366" t="s">
        <v>979</v>
      </c>
      <c r="C254" s="365" t="s">
        <v>980</v>
      </c>
      <c r="D254" s="366"/>
      <c r="E254" s="366"/>
      <c r="F254" s="366"/>
      <c r="G254" s="366"/>
      <c r="H254" s="366"/>
      <c r="I254" s="369">
        <f t="shared" si="29"/>
        <v>0</v>
      </c>
      <c r="J254" s="366"/>
      <c r="K254" s="366"/>
      <c r="L254" s="366"/>
      <c r="M254" s="366"/>
      <c r="N254" s="366">
        <v>2000</v>
      </c>
      <c r="O254" s="369">
        <f t="shared" si="28"/>
        <v>2000</v>
      </c>
      <c r="P254" s="368"/>
    </row>
    <row r="255" spans="1:16" s="365" customFormat="1" ht="13.5" customHeight="1">
      <c r="A255" s="365" t="s">
        <v>209</v>
      </c>
      <c r="B255" s="366" t="s">
        <v>981</v>
      </c>
      <c r="C255" s="365" t="s">
        <v>982</v>
      </c>
      <c r="D255" s="366"/>
      <c r="E255" s="366"/>
      <c r="F255" s="366"/>
      <c r="G255" s="366"/>
      <c r="H255" s="366"/>
      <c r="I255" s="369">
        <f t="shared" si="29"/>
        <v>0</v>
      </c>
      <c r="J255" s="366"/>
      <c r="K255" s="366"/>
      <c r="L255" s="366"/>
      <c r="M255" s="366"/>
      <c r="N255" s="366">
        <v>75000</v>
      </c>
      <c r="O255" s="369">
        <f t="shared" si="28"/>
        <v>75000</v>
      </c>
      <c r="P255" s="368"/>
    </row>
    <row r="256" spans="1:16" s="365" customFormat="1" ht="13.5" customHeight="1">
      <c r="A256" s="365" t="s">
        <v>211</v>
      </c>
      <c r="B256" s="366" t="s">
        <v>983</v>
      </c>
      <c r="C256" s="365" t="s">
        <v>984</v>
      </c>
      <c r="D256" s="366"/>
      <c r="E256" s="366"/>
      <c r="F256" s="366"/>
      <c r="G256" s="366"/>
      <c r="H256" s="366"/>
      <c r="I256" s="369">
        <f t="shared" si="29"/>
        <v>0</v>
      </c>
      <c r="J256" s="366"/>
      <c r="K256" s="366"/>
      <c r="L256" s="366"/>
      <c r="M256" s="366"/>
      <c r="N256" s="366">
        <v>20000</v>
      </c>
      <c r="O256" s="369">
        <f t="shared" si="28"/>
        <v>20000</v>
      </c>
      <c r="P256" s="368">
        <v>20000</v>
      </c>
    </row>
    <row r="257" spans="1:16" s="365" customFormat="1" ht="13.5" customHeight="1">
      <c r="A257" s="365" t="s">
        <v>213</v>
      </c>
      <c r="B257" s="366" t="s">
        <v>985</v>
      </c>
      <c r="C257" s="365" t="s">
        <v>986</v>
      </c>
      <c r="D257" s="366"/>
      <c r="E257" s="366"/>
      <c r="F257" s="366"/>
      <c r="G257" s="366"/>
      <c r="H257" s="366"/>
      <c r="I257" s="369">
        <f t="shared" si="29"/>
        <v>0</v>
      </c>
      <c r="J257" s="366"/>
      <c r="K257" s="366"/>
      <c r="L257" s="366"/>
      <c r="M257" s="366"/>
      <c r="N257" s="366">
        <v>17690</v>
      </c>
      <c r="O257" s="369">
        <f t="shared" si="28"/>
        <v>17690</v>
      </c>
      <c r="P257" s="368">
        <v>17690</v>
      </c>
    </row>
    <row r="258" spans="1:16" s="365" customFormat="1" ht="13.5" customHeight="1">
      <c r="A258" s="365" t="s">
        <v>215</v>
      </c>
      <c r="B258" s="366" t="s">
        <v>987</v>
      </c>
      <c r="C258" s="365" t="s">
        <v>988</v>
      </c>
      <c r="D258" s="366"/>
      <c r="E258" s="366"/>
      <c r="F258" s="366"/>
      <c r="G258" s="366"/>
      <c r="H258" s="366"/>
      <c r="I258" s="369"/>
      <c r="J258" s="366"/>
      <c r="K258" s="366"/>
      <c r="L258" s="366"/>
      <c r="M258" s="366"/>
      <c r="N258" s="366">
        <v>10000</v>
      </c>
      <c r="O258" s="369">
        <f t="shared" si="28"/>
        <v>10000</v>
      </c>
      <c r="P258" s="368">
        <v>10000</v>
      </c>
    </row>
    <row r="259" spans="1:16" s="365" customFormat="1" ht="13.5" customHeight="1">
      <c r="A259" s="365" t="s">
        <v>217</v>
      </c>
      <c r="B259" s="366" t="s">
        <v>989</v>
      </c>
      <c r="C259" s="365" t="s">
        <v>990</v>
      </c>
      <c r="D259" s="366"/>
      <c r="E259" s="366"/>
      <c r="F259" s="366"/>
      <c r="G259" s="366"/>
      <c r="H259" s="366"/>
      <c r="I259" s="369"/>
      <c r="J259" s="366"/>
      <c r="K259" s="366"/>
      <c r="L259" s="366"/>
      <c r="M259" s="366"/>
      <c r="N259" s="366">
        <v>15000</v>
      </c>
      <c r="O259" s="369">
        <f t="shared" si="28"/>
        <v>15000</v>
      </c>
      <c r="P259" s="368">
        <v>15000</v>
      </c>
    </row>
    <row r="260" spans="1:16" s="365" customFormat="1" ht="13.5" customHeight="1">
      <c r="A260" s="365" t="s">
        <v>219</v>
      </c>
      <c r="B260" s="366" t="s">
        <v>991</v>
      </c>
      <c r="C260" s="365" t="s">
        <v>992</v>
      </c>
      <c r="D260" s="366"/>
      <c r="E260" s="366"/>
      <c r="F260" s="366"/>
      <c r="G260" s="366"/>
      <c r="H260" s="366"/>
      <c r="I260" s="369"/>
      <c r="J260" s="366"/>
      <c r="K260" s="366"/>
      <c r="L260" s="366"/>
      <c r="M260" s="366"/>
      <c r="N260" s="366">
        <v>5000</v>
      </c>
      <c r="O260" s="369">
        <f t="shared" si="28"/>
        <v>5000</v>
      </c>
      <c r="P260" s="368">
        <v>5000</v>
      </c>
    </row>
    <row r="261" spans="1:16" s="365" customFormat="1" ht="13.5" customHeight="1">
      <c r="A261" s="365" t="s">
        <v>221</v>
      </c>
      <c r="B261" s="366" t="s">
        <v>993</v>
      </c>
      <c r="C261" s="365" t="s">
        <v>994</v>
      </c>
      <c r="D261" s="366"/>
      <c r="E261" s="366"/>
      <c r="F261" s="366"/>
      <c r="G261" s="366"/>
      <c r="H261" s="366"/>
      <c r="I261" s="369">
        <f>SUM(D261:H261)</f>
        <v>0</v>
      </c>
      <c r="J261" s="366"/>
      <c r="K261" s="366"/>
      <c r="L261" s="366"/>
      <c r="M261" s="366"/>
      <c r="N261" s="366">
        <v>20000</v>
      </c>
      <c r="O261" s="369">
        <f t="shared" si="28"/>
        <v>20000</v>
      </c>
      <c r="P261" s="368"/>
    </row>
    <row r="262" spans="1:16" s="365" customFormat="1" ht="13.5" customHeight="1">
      <c r="A262" s="365" t="s">
        <v>223</v>
      </c>
      <c r="B262" s="366" t="s">
        <v>995</v>
      </c>
      <c r="C262" s="365" t="s">
        <v>996</v>
      </c>
      <c r="D262" s="366"/>
      <c r="E262" s="366"/>
      <c r="F262" s="366"/>
      <c r="G262" s="366"/>
      <c r="H262" s="366"/>
      <c r="I262" s="369">
        <f>SUM(D262:H262)</f>
        <v>0</v>
      </c>
      <c r="J262" s="366"/>
      <c r="K262" s="366"/>
      <c r="L262" s="366"/>
      <c r="M262" s="366"/>
      <c r="N262" s="366">
        <v>61544</v>
      </c>
      <c r="O262" s="369">
        <f t="shared" si="28"/>
        <v>61544</v>
      </c>
      <c r="P262" s="368">
        <v>61544</v>
      </c>
    </row>
    <row r="263" spans="1:16" s="365" customFormat="1" ht="13.5" customHeight="1">
      <c r="A263" s="365" t="s">
        <v>225</v>
      </c>
      <c r="B263" s="366" t="s">
        <v>997</v>
      </c>
      <c r="C263" s="365" t="s">
        <v>998</v>
      </c>
      <c r="D263" s="366"/>
      <c r="E263" s="366"/>
      <c r="F263" s="366"/>
      <c r="G263" s="366"/>
      <c r="H263" s="366"/>
      <c r="I263" s="369">
        <f>SUM(D263:H263)</f>
        <v>0</v>
      </c>
      <c r="J263" s="366"/>
      <c r="K263" s="366"/>
      <c r="L263" s="366"/>
      <c r="M263" s="366"/>
      <c r="N263" s="366">
        <v>15000</v>
      </c>
      <c r="O263" s="369">
        <f t="shared" si="28"/>
        <v>15000</v>
      </c>
      <c r="P263" s="368"/>
    </row>
    <row r="264" spans="1:16" s="365" customFormat="1" ht="13.5" customHeight="1">
      <c r="A264" s="365" t="s">
        <v>227</v>
      </c>
      <c r="B264" s="366" t="s">
        <v>999</v>
      </c>
      <c r="C264" s="365" t="s">
        <v>1000</v>
      </c>
      <c r="D264" s="366"/>
      <c r="E264" s="366"/>
      <c r="F264" s="366"/>
      <c r="G264" s="366"/>
      <c r="H264" s="366"/>
      <c r="I264" s="369"/>
      <c r="J264" s="366"/>
      <c r="K264" s="366"/>
      <c r="L264" s="366"/>
      <c r="M264" s="366"/>
      <c r="N264" s="366">
        <v>30000</v>
      </c>
      <c r="O264" s="369">
        <v>30000</v>
      </c>
      <c r="P264" s="368"/>
    </row>
    <row r="265" spans="1:16" s="365" customFormat="1" ht="13.5" customHeight="1">
      <c r="A265" s="365" t="s">
        <v>230</v>
      </c>
      <c r="B265" s="366" t="s">
        <v>1001</v>
      </c>
      <c r="C265" s="365" t="s">
        <v>1002</v>
      </c>
      <c r="D265" s="366"/>
      <c r="E265" s="366"/>
      <c r="F265" s="366"/>
      <c r="G265" s="366"/>
      <c r="H265" s="366"/>
      <c r="I265" s="369">
        <f>SUM(D265:H265)</f>
        <v>0</v>
      </c>
      <c r="J265" s="366"/>
      <c r="K265" s="366"/>
      <c r="L265" s="366"/>
      <c r="M265" s="366"/>
      <c r="N265" s="366">
        <v>1400000</v>
      </c>
      <c r="O265" s="369">
        <f>SUM(I265:N265)</f>
        <v>1400000</v>
      </c>
      <c r="P265" s="368">
        <v>1400000</v>
      </c>
    </row>
    <row r="266" spans="2:17" s="348" customFormat="1" ht="13.5" customHeight="1" thickBot="1">
      <c r="B266" s="347"/>
      <c r="D266" s="347"/>
      <c r="E266" s="347"/>
      <c r="F266" s="347"/>
      <c r="G266" s="347"/>
      <c r="H266" s="347"/>
      <c r="I266" s="349"/>
      <c r="J266" s="347"/>
      <c r="K266" s="347"/>
      <c r="L266" s="347"/>
      <c r="M266" s="347"/>
      <c r="N266" s="347"/>
      <c r="O266" s="370"/>
      <c r="P266" s="371"/>
      <c r="Q266" s="351"/>
    </row>
    <row r="267" spans="2:17" s="372" customFormat="1" ht="18" customHeight="1" thickBot="1">
      <c r="B267" s="373" t="s">
        <v>1003</v>
      </c>
      <c r="C267" s="374"/>
      <c r="D267" s="375">
        <f aca="true" t="shared" si="30" ref="D267:I267">SUM(D244:D266)</f>
        <v>300</v>
      </c>
      <c r="E267" s="375">
        <f t="shared" si="30"/>
        <v>95</v>
      </c>
      <c r="F267" s="375">
        <f t="shared" si="30"/>
        <v>291324</v>
      </c>
      <c r="G267" s="375">
        <f t="shared" si="30"/>
        <v>0</v>
      </c>
      <c r="H267" s="375">
        <f t="shared" si="30"/>
        <v>7000</v>
      </c>
      <c r="I267" s="376">
        <f t="shared" si="30"/>
        <v>298719</v>
      </c>
      <c r="J267" s="375">
        <f>SUM(J244:J263)</f>
        <v>0</v>
      </c>
      <c r="K267" s="376"/>
      <c r="L267" s="376"/>
      <c r="M267" s="375">
        <f>SUM(M244:M266)</f>
        <v>412036</v>
      </c>
      <c r="N267" s="423">
        <f>SUM(N244:N266)</f>
        <v>1721234</v>
      </c>
      <c r="O267" s="376">
        <f>SUM(O244:O266)</f>
        <v>2431989</v>
      </c>
      <c r="P267" s="421">
        <f>SUM(P244:P265)</f>
        <v>1784741</v>
      </c>
      <c r="Q267" s="375">
        <v>2050394</v>
      </c>
    </row>
    <row r="268" spans="2:17" s="348" customFormat="1" ht="13.5" thickBot="1">
      <c r="B268" s="347"/>
      <c r="D268" s="347"/>
      <c r="E268" s="347"/>
      <c r="F268" s="347"/>
      <c r="G268" s="347"/>
      <c r="H268" s="347"/>
      <c r="I268" s="349"/>
      <c r="J268" s="347"/>
      <c r="K268" s="347"/>
      <c r="L268" s="347"/>
      <c r="M268" s="347"/>
      <c r="N268" s="347"/>
      <c r="O268" s="370"/>
      <c r="P268" s="371"/>
      <c r="Q268" s="351"/>
    </row>
    <row r="269" spans="2:17" s="372" customFormat="1" ht="24" customHeight="1" thickBot="1">
      <c r="B269" s="373" t="s">
        <v>116</v>
      </c>
      <c r="C269" s="374"/>
      <c r="D269" s="375">
        <f aca="true" t="shared" si="31" ref="D269:I269">SUM(D16+D32+D89+D107+D120+D129+D149+D232+D240+D267)</f>
        <v>5464334</v>
      </c>
      <c r="E269" s="375">
        <f t="shared" si="31"/>
        <v>1752833</v>
      </c>
      <c r="F269" s="375">
        <f t="shared" si="31"/>
        <v>3082925</v>
      </c>
      <c r="G269" s="375">
        <f t="shared" si="31"/>
        <v>11279</v>
      </c>
      <c r="H269" s="375">
        <f t="shared" si="31"/>
        <v>651570</v>
      </c>
      <c r="I269" s="376">
        <f t="shared" si="31"/>
        <v>10962941</v>
      </c>
      <c r="J269" s="375">
        <f>SUM(J16+J32+J89+J107+J120+J129+J149+J232+J267)</f>
        <v>921221</v>
      </c>
      <c r="K269" s="375">
        <f>SUM(K16+K32+K89+K107+K120+K129+K149+K232+K267)</f>
        <v>238174</v>
      </c>
      <c r="L269" s="423">
        <f>SUM(L16+L32+L89+L107+L120+L129+L149+L232+L267)</f>
        <v>246400</v>
      </c>
      <c r="M269" s="375">
        <f>SUM(M16+M32+M89+M107+M120+M129+M149+M232+M267)</f>
        <v>452116</v>
      </c>
      <c r="N269" s="375">
        <f>SUM(N16+N32+N89+N107+N120+N129+N149+N232+N267)</f>
        <v>2435227</v>
      </c>
      <c r="O269" s="376">
        <f>SUM(O267+O240+O232+O149+O129+O120+O107+O89+O32+O16)</f>
        <v>15256079</v>
      </c>
      <c r="P269" s="421">
        <f>SUM(P267+P240+P232+P149+P129+P120+P107+P89+P32+P16)</f>
        <v>13245458</v>
      </c>
      <c r="Q269" s="423">
        <f>SUM(Q267+Q240+Q232+Q149+Q129+Q120+Q107+Q89+Q32+Q16)</f>
        <v>15302624</v>
      </c>
    </row>
    <row r="270" ht="12.75">
      <c r="P270" s="371"/>
    </row>
    <row r="271" ht="12.75">
      <c r="P271" s="371"/>
    </row>
    <row r="272" ht="12.75">
      <c r="P272" s="371"/>
    </row>
    <row r="273" ht="12.75">
      <c r="P273" s="371"/>
    </row>
    <row r="274" ht="12.75">
      <c r="P274" s="371"/>
    </row>
    <row r="275" ht="12.75">
      <c r="P275" s="371"/>
    </row>
    <row r="276" ht="12.75">
      <c r="P276" s="371"/>
    </row>
    <row r="277" ht="12.75">
      <c r="P277" s="371"/>
    </row>
    <row r="278" ht="12.75">
      <c r="P278" s="371"/>
    </row>
    <row r="279" ht="12.75">
      <c r="P279" s="371"/>
    </row>
    <row r="280" ht="12.75">
      <c r="P280" s="371"/>
    </row>
    <row r="281" ht="12.75">
      <c r="P281" s="371"/>
    </row>
    <row r="282" ht="12.75">
      <c r="P282" s="371"/>
    </row>
    <row r="283" ht="12.75">
      <c r="P283" s="371"/>
    </row>
    <row r="284" ht="12.75">
      <c r="P284" s="371"/>
    </row>
    <row r="285" ht="12.75">
      <c r="P285" s="371"/>
    </row>
    <row r="286" ht="12.75">
      <c r="P286" s="371"/>
    </row>
    <row r="287" ht="12.75">
      <c r="P287" s="371"/>
    </row>
    <row r="288" ht="12.75">
      <c r="P288" s="371"/>
    </row>
    <row r="289" ht="12.75">
      <c r="P289" s="371"/>
    </row>
    <row r="290" ht="12.75">
      <c r="P290" s="371"/>
    </row>
    <row r="291" ht="12.75">
      <c r="P291" s="371"/>
    </row>
    <row r="292" ht="12.75">
      <c r="P292" s="371"/>
    </row>
    <row r="293" ht="12.75">
      <c r="P293" s="371"/>
    </row>
    <row r="294" ht="12.75">
      <c r="P294" s="371"/>
    </row>
    <row r="295" ht="12.75">
      <c r="P295" s="371"/>
    </row>
    <row r="296" ht="12.75">
      <c r="P296" s="371"/>
    </row>
    <row r="297" ht="12.75">
      <c r="P297" s="371"/>
    </row>
    <row r="298" ht="12.75">
      <c r="P298" s="371"/>
    </row>
    <row r="299" ht="12.75">
      <c r="P299" s="371"/>
    </row>
    <row r="300" ht="12.75">
      <c r="P300" s="371"/>
    </row>
    <row r="301" ht="12.75">
      <c r="P301" s="371"/>
    </row>
    <row r="302" ht="12.75">
      <c r="P302" s="371"/>
    </row>
    <row r="303" ht="12.75">
      <c r="P303" s="371"/>
    </row>
  </sheetData>
  <mergeCells count="11">
    <mergeCell ref="M5:M6"/>
    <mergeCell ref="N5:N6"/>
    <mergeCell ref="P5:P6"/>
    <mergeCell ref="O5:O6"/>
    <mergeCell ref="A3:Q3"/>
    <mergeCell ref="Q5:Q6"/>
    <mergeCell ref="A5:A6"/>
    <mergeCell ref="B5:B6"/>
    <mergeCell ref="C5:C6"/>
    <mergeCell ref="D5:I5"/>
    <mergeCell ref="J5:L5"/>
  </mergeCells>
  <printOptions horizontalCentered="1"/>
  <pageMargins left="0.3937007874015748" right="0.3937007874015748" top="0.7086614173228347" bottom="0.3937007874015748" header="0.5905511811023623" footer="0"/>
  <pageSetup horizontalDpi="600" verticalDpi="600" orientation="landscape" paperSize="9" scale="60" r:id="rId2"/>
  <headerFooter alignWithMargins="0">
    <oddHeader>&amp;C&amp;"Times New Roman CE,Normál"&amp;12 4. sz. kimutatás - &amp;P. oldal</oddHeader>
  </headerFooter>
  <rowBreaks count="1" manualBreakCount="1">
    <brk id="10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A1"/>
  <sheetViews>
    <sheetView workbookViewId="0" topLeftCell="A1">
      <selection activeCell="L15" sqref="L15"/>
    </sheetView>
  </sheetViews>
  <sheetFormatPr defaultColWidth="9.140625" defaultRowHeight="12.75"/>
  <cols>
    <col min="1" max="10" width="9.7109375" style="628" customWidth="1"/>
    <col min="11" max="16384" width="9.140625" style="628" customWidth="1"/>
  </cols>
  <sheetData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A1"/>
  <sheetViews>
    <sheetView workbookViewId="0" topLeftCell="A1">
      <selection activeCell="A1" sqref="A1:A16384"/>
    </sheetView>
  </sheetViews>
  <sheetFormatPr defaultColWidth="9.140625" defaultRowHeight="12.75"/>
  <cols>
    <col min="1" max="9" width="10.421875" style="628" customWidth="1"/>
    <col min="10" max="16384" width="9.140625" style="628" customWidth="1"/>
  </cols>
  <sheetData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">
    <tabColor indexed="45"/>
    <pageSetUpPr fitToPage="1"/>
  </sheetPr>
  <dimension ref="A1:J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424" customWidth="1"/>
    <col min="2" max="2" width="50.7109375" style="424" customWidth="1"/>
    <col min="3" max="3" width="9.28125" style="424" customWidth="1"/>
    <col min="4" max="5" width="9.8515625" style="424" customWidth="1"/>
    <col min="6" max="6" width="11.7109375" style="424" bestFit="1" customWidth="1"/>
    <col min="7" max="8" width="10.00390625" style="424" customWidth="1"/>
    <col min="9" max="9" width="10.28125" style="426" customWidth="1"/>
    <col min="10" max="10" width="10.7109375" style="424" customWidth="1"/>
    <col min="11" max="16384" width="9.140625" style="424" customWidth="1"/>
  </cols>
  <sheetData>
    <row r="1" spans="1:10" ht="15" customHeight="1">
      <c r="A1" s="424" t="s">
        <v>140</v>
      </c>
      <c r="C1" s="425"/>
      <c r="D1" s="425"/>
      <c r="E1" s="425"/>
      <c r="F1" s="425"/>
      <c r="G1" s="425"/>
      <c r="H1" s="425"/>
      <c r="J1" s="427" t="s">
        <v>1014</v>
      </c>
    </row>
    <row r="2" spans="1:8" ht="40.5" customHeight="1">
      <c r="A2" s="428"/>
      <c r="B2" s="429"/>
      <c r="C2" s="425"/>
      <c r="D2" s="425"/>
      <c r="E2" s="425"/>
      <c r="F2" s="425"/>
      <c r="G2" s="425"/>
      <c r="H2" s="425"/>
    </row>
    <row r="3" spans="1:8" ht="23.25" customHeight="1">
      <c r="A3" s="428"/>
      <c r="C3" s="425"/>
      <c r="D3" s="425"/>
      <c r="E3" s="425"/>
      <c r="F3" s="425"/>
      <c r="G3" s="425"/>
      <c r="H3" s="425"/>
    </row>
    <row r="4" spans="1:10" ht="13.5" customHeight="1" thickBot="1">
      <c r="A4" s="430"/>
      <c r="C4" s="425"/>
      <c r="D4" s="425"/>
      <c r="E4" s="425"/>
      <c r="F4" s="425"/>
      <c r="G4" s="425"/>
      <c r="H4" s="425"/>
      <c r="I4" s="431"/>
      <c r="J4" s="427" t="s">
        <v>90</v>
      </c>
    </row>
    <row r="5" spans="1:10" ht="66.75" customHeight="1" thickBot="1">
      <c r="A5" s="432" t="s">
        <v>1015</v>
      </c>
      <c r="B5" s="433" t="s">
        <v>1016</v>
      </c>
      <c r="C5" s="433" t="s">
        <v>1017</v>
      </c>
      <c r="D5" s="433" t="s">
        <v>1018</v>
      </c>
      <c r="E5" s="433" t="s">
        <v>1019</v>
      </c>
      <c r="F5" s="433" t="s">
        <v>1020</v>
      </c>
      <c r="G5" s="433" t="s">
        <v>1021</v>
      </c>
      <c r="H5" s="433" t="s">
        <v>1022</v>
      </c>
      <c r="I5" s="434" t="s">
        <v>1023</v>
      </c>
      <c r="J5" s="432" t="s">
        <v>1024</v>
      </c>
    </row>
    <row r="6" spans="1:9" ht="15" customHeight="1">
      <c r="A6" s="435"/>
      <c r="B6" s="435"/>
      <c r="C6" s="436"/>
      <c r="D6" s="436"/>
      <c r="E6" s="436"/>
      <c r="F6" s="436"/>
      <c r="G6" s="436"/>
      <c r="H6" s="436"/>
      <c r="I6" s="437"/>
    </row>
    <row r="7" spans="1:10" s="442" customFormat="1" ht="30.75" customHeight="1">
      <c r="A7" s="438" t="s">
        <v>188</v>
      </c>
      <c r="B7" s="439" t="s">
        <v>606</v>
      </c>
      <c r="C7" s="440">
        <v>40120</v>
      </c>
      <c r="D7" s="440">
        <v>7000</v>
      </c>
      <c r="E7" s="440"/>
      <c r="F7" s="440">
        <v>7000</v>
      </c>
      <c r="G7" s="441"/>
      <c r="H7" s="441"/>
      <c r="I7" s="440">
        <v>498724</v>
      </c>
      <c r="J7" s="440">
        <f aca="true" t="shared" si="0" ref="J7:J28">SUM(C7:I7)</f>
        <v>552844</v>
      </c>
    </row>
    <row r="8" spans="1:10" s="442" customFormat="1" ht="26.25" customHeight="1">
      <c r="A8" s="438" t="s">
        <v>190</v>
      </c>
      <c r="B8" s="439" t="s">
        <v>608</v>
      </c>
      <c r="C8" s="440">
        <v>12047</v>
      </c>
      <c r="D8" s="440"/>
      <c r="E8" s="440"/>
      <c r="F8" s="440"/>
      <c r="G8" s="441"/>
      <c r="H8" s="441"/>
      <c r="I8" s="440">
        <v>229528</v>
      </c>
      <c r="J8" s="440">
        <f t="shared" si="0"/>
        <v>241575</v>
      </c>
    </row>
    <row r="9" spans="1:10" s="442" customFormat="1" ht="25.5" customHeight="1">
      <c r="A9" s="438" t="s">
        <v>192</v>
      </c>
      <c r="B9" s="439" t="s">
        <v>610</v>
      </c>
      <c r="C9" s="440">
        <v>26826</v>
      </c>
      <c r="D9" s="440"/>
      <c r="E9" s="440">
        <v>7792</v>
      </c>
      <c r="F9" s="440"/>
      <c r="G9" s="441">
        <v>850</v>
      </c>
      <c r="H9" s="441"/>
      <c r="I9" s="440">
        <v>368636</v>
      </c>
      <c r="J9" s="440">
        <f t="shared" si="0"/>
        <v>404104</v>
      </c>
    </row>
    <row r="10" spans="1:10" s="442" customFormat="1" ht="42" customHeight="1">
      <c r="A10" s="438" t="s">
        <v>194</v>
      </c>
      <c r="B10" s="439" t="s">
        <v>612</v>
      </c>
      <c r="C10" s="440">
        <v>70120</v>
      </c>
      <c r="D10" s="440">
        <v>5000</v>
      </c>
      <c r="E10" s="440"/>
      <c r="F10" s="440">
        <v>10000</v>
      </c>
      <c r="G10" s="441">
        <v>7500</v>
      </c>
      <c r="H10" s="441">
        <v>400</v>
      </c>
      <c r="I10" s="440">
        <v>708675</v>
      </c>
      <c r="J10" s="440">
        <f t="shared" si="0"/>
        <v>801695</v>
      </c>
    </row>
    <row r="11" spans="1:10" s="442" customFormat="1" ht="25.5" customHeight="1">
      <c r="A11" s="438" t="s">
        <v>196</v>
      </c>
      <c r="B11" s="439" t="s">
        <v>614</v>
      </c>
      <c r="C11" s="440">
        <v>39424</v>
      </c>
      <c r="D11" s="440"/>
      <c r="E11" s="440">
        <v>500</v>
      </c>
      <c r="F11" s="440"/>
      <c r="G11" s="441"/>
      <c r="H11" s="441"/>
      <c r="I11" s="440">
        <v>450397</v>
      </c>
      <c r="J11" s="440">
        <f t="shared" si="0"/>
        <v>490321</v>
      </c>
    </row>
    <row r="12" spans="1:10" s="442" customFormat="1" ht="25.5" customHeight="1">
      <c r="A12" s="438" t="s">
        <v>197</v>
      </c>
      <c r="B12" s="439" t="s">
        <v>616</v>
      </c>
      <c r="C12" s="440">
        <v>21131</v>
      </c>
      <c r="D12" s="440"/>
      <c r="E12" s="440">
        <v>8832</v>
      </c>
      <c r="F12" s="440"/>
      <c r="G12" s="441"/>
      <c r="H12" s="441"/>
      <c r="I12" s="440">
        <v>269035</v>
      </c>
      <c r="J12" s="440">
        <f t="shared" si="0"/>
        <v>298998</v>
      </c>
    </row>
    <row r="13" spans="1:10" s="442" customFormat="1" ht="25.5" customHeight="1">
      <c r="A13" s="438" t="s">
        <v>199</v>
      </c>
      <c r="B13" s="439" t="s">
        <v>618</v>
      </c>
      <c r="C13" s="440">
        <v>17674</v>
      </c>
      <c r="D13" s="443"/>
      <c r="E13" s="443"/>
      <c r="F13" s="443">
        <v>12000</v>
      </c>
      <c r="G13" s="443"/>
      <c r="H13" s="443">
        <v>4450</v>
      </c>
      <c r="I13" s="440">
        <v>271440</v>
      </c>
      <c r="J13" s="440">
        <f t="shared" si="0"/>
        <v>305564</v>
      </c>
    </row>
    <row r="14" spans="1:10" s="442" customFormat="1" ht="25.5" customHeight="1">
      <c r="A14" s="438" t="s">
        <v>201</v>
      </c>
      <c r="B14" s="439" t="s">
        <v>580</v>
      </c>
      <c r="C14" s="440">
        <v>27934</v>
      </c>
      <c r="D14" s="440"/>
      <c r="E14" s="440"/>
      <c r="F14" s="440"/>
      <c r="G14" s="441"/>
      <c r="H14" s="441"/>
      <c r="I14" s="440">
        <v>306467</v>
      </c>
      <c r="J14" s="440">
        <f t="shared" si="0"/>
        <v>334401</v>
      </c>
    </row>
    <row r="15" spans="1:10" s="442" customFormat="1" ht="25.5" customHeight="1">
      <c r="A15" s="438" t="s">
        <v>203</v>
      </c>
      <c r="B15" s="439" t="s">
        <v>1025</v>
      </c>
      <c r="C15" s="440">
        <v>12298</v>
      </c>
      <c r="D15" s="440">
        <v>300</v>
      </c>
      <c r="E15" s="440"/>
      <c r="F15" s="440"/>
      <c r="G15" s="441"/>
      <c r="H15" s="441"/>
      <c r="I15" s="440">
        <v>181617</v>
      </c>
      <c r="J15" s="440">
        <f t="shared" si="0"/>
        <v>194215</v>
      </c>
    </row>
    <row r="16" spans="1:10" s="442" customFormat="1" ht="25.5" customHeight="1">
      <c r="A16" s="438" t="s">
        <v>205</v>
      </c>
      <c r="B16" s="439" t="s">
        <v>584</v>
      </c>
      <c r="C16" s="440">
        <v>25170</v>
      </c>
      <c r="D16" s="440"/>
      <c r="E16" s="440"/>
      <c r="F16" s="440"/>
      <c r="G16" s="441"/>
      <c r="H16" s="441"/>
      <c r="I16" s="440">
        <v>258382</v>
      </c>
      <c r="J16" s="440">
        <f t="shared" si="0"/>
        <v>283552</v>
      </c>
    </row>
    <row r="17" spans="1:10" s="442" customFormat="1" ht="25.5" customHeight="1">
      <c r="A17" s="438" t="s">
        <v>207</v>
      </c>
      <c r="B17" s="439" t="s">
        <v>586</v>
      </c>
      <c r="C17" s="440">
        <v>15039</v>
      </c>
      <c r="D17" s="440"/>
      <c r="E17" s="440"/>
      <c r="F17" s="440"/>
      <c r="G17" s="441"/>
      <c r="H17" s="441"/>
      <c r="I17" s="440">
        <v>165862</v>
      </c>
      <c r="J17" s="440">
        <f t="shared" si="0"/>
        <v>180901</v>
      </c>
    </row>
    <row r="18" spans="1:10" s="442" customFormat="1" ht="25.5" customHeight="1">
      <c r="A18" s="438" t="s">
        <v>209</v>
      </c>
      <c r="B18" s="439" t="s">
        <v>588</v>
      </c>
      <c r="C18" s="440">
        <v>16453</v>
      </c>
      <c r="D18" s="440"/>
      <c r="E18" s="440">
        <v>9980</v>
      </c>
      <c r="F18" s="440"/>
      <c r="G18" s="441"/>
      <c r="H18" s="441"/>
      <c r="I18" s="440">
        <v>161804</v>
      </c>
      <c r="J18" s="440">
        <f t="shared" si="0"/>
        <v>188237</v>
      </c>
    </row>
    <row r="19" spans="1:10" s="442" customFormat="1" ht="25.5" customHeight="1">
      <c r="A19" s="438" t="s">
        <v>211</v>
      </c>
      <c r="B19" s="439" t="s">
        <v>590</v>
      </c>
      <c r="C19" s="440">
        <v>21210</v>
      </c>
      <c r="D19" s="440"/>
      <c r="E19" s="440">
        <v>1500</v>
      </c>
      <c r="F19" s="440"/>
      <c r="G19" s="441"/>
      <c r="H19" s="441"/>
      <c r="I19" s="440">
        <v>279796</v>
      </c>
      <c r="J19" s="440">
        <f t="shared" si="0"/>
        <v>302506</v>
      </c>
    </row>
    <row r="20" spans="1:10" s="442" customFormat="1" ht="25.5" customHeight="1">
      <c r="A20" s="438" t="s">
        <v>213</v>
      </c>
      <c r="B20" s="439" t="s">
        <v>592</v>
      </c>
      <c r="C20" s="440">
        <v>5440</v>
      </c>
      <c r="D20" s="440"/>
      <c r="E20" s="440"/>
      <c r="F20" s="440"/>
      <c r="G20" s="441"/>
      <c r="H20" s="441"/>
      <c r="I20" s="440">
        <v>111839</v>
      </c>
      <c r="J20" s="440">
        <f t="shared" si="0"/>
        <v>117279</v>
      </c>
    </row>
    <row r="21" spans="1:10" s="442" customFormat="1" ht="25.5" customHeight="1">
      <c r="A21" s="438" t="s">
        <v>215</v>
      </c>
      <c r="B21" s="439" t="s">
        <v>1026</v>
      </c>
      <c r="C21" s="440">
        <v>159814</v>
      </c>
      <c r="D21" s="443"/>
      <c r="E21" s="440">
        <v>69704</v>
      </c>
      <c r="F21" s="440"/>
      <c r="G21" s="441"/>
      <c r="H21" s="441"/>
      <c r="I21" s="440">
        <v>1385674</v>
      </c>
      <c r="J21" s="440">
        <f t="shared" si="0"/>
        <v>1615192</v>
      </c>
    </row>
    <row r="22" spans="1:10" s="442" customFormat="1" ht="25.5" customHeight="1">
      <c r="A22" s="438" t="s">
        <v>217</v>
      </c>
      <c r="B22" s="439" t="s">
        <v>1027</v>
      </c>
      <c r="C22" s="440">
        <v>13300</v>
      </c>
      <c r="D22" s="440"/>
      <c r="E22" s="440">
        <v>2000</v>
      </c>
      <c r="F22" s="440"/>
      <c r="G22" s="441"/>
      <c r="H22" s="441"/>
      <c r="I22" s="440">
        <v>58258</v>
      </c>
      <c r="J22" s="440">
        <f t="shared" si="0"/>
        <v>73558</v>
      </c>
    </row>
    <row r="23" spans="1:10" s="442" customFormat="1" ht="25.5" customHeight="1">
      <c r="A23" s="438" t="s">
        <v>219</v>
      </c>
      <c r="B23" s="439" t="s">
        <v>658</v>
      </c>
      <c r="C23" s="440">
        <v>13944</v>
      </c>
      <c r="D23" s="440"/>
      <c r="E23" s="440"/>
      <c r="F23" s="440"/>
      <c r="G23" s="441"/>
      <c r="H23" s="441"/>
      <c r="I23" s="440">
        <v>163782</v>
      </c>
      <c r="J23" s="440">
        <f t="shared" si="0"/>
        <v>177726</v>
      </c>
    </row>
    <row r="24" spans="1:10" s="442" customFormat="1" ht="25.5" customHeight="1">
      <c r="A24" s="438" t="s">
        <v>221</v>
      </c>
      <c r="B24" s="439" t="s">
        <v>556</v>
      </c>
      <c r="C24" s="440">
        <v>62300</v>
      </c>
      <c r="D24" s="440"/>
      <c r="E24" s="440"/>
      <c r="F24" s="440"/>
      <c r="G24" s="441"/>
      <c r="H24" s="441"/>
      <c r="I24" s="440">
        <v>391772</v>
      </c>
      <c r="J24" s="440">
        <f t="shared" si="0"/>
        <v>454072</v>
      </c>
    </row>
    <row r="25" spans="1:10" s="442" customFormat="1" ht="25.5" customHeight="1">
      <c r="A25" s="438" t="s">
        <v>223</v>
      </c>
      <c r="B25" s="439" t="s">
        <v>558</v>
      </c>
      <c r="C25" s="440">
        <v>25161</v>
      </c>
      <c r="D25" s="440"/>
      <c r="E25" s="440"/>
      <c r="F25" s="440"/>
      <c r="G25" s="441"/>
      <c r="H25" s="441"/>
      <c r="I25" s="440">
        <v>99110</v>
      </c>
      <c r="J25" s="440">
        <f t="shared" si="0"/>
        <v>124271</v>
      </c>
    </row>
    <row r="26" spans="1:10" s="442" customFormat="1" ht="25.5" customHeight="1">
      <c r="A26" s="438" t="s">
        <v>225</v>
      </c>
      <c r="B26" s="439" t="s">
        <v>712</v>
      </c>
      <c r="C26" s="440">
        <v>11700</v>
      </c>
      <c r="D26" s="440"/>
      <c r="E26" s="440"/>
      <c r="F26" s="440"/>
      <c r="G26" s="441"/>
      <c r="H26" s="441"/>
      <c r="I26" s="440">
        <v>395923</v>
      </c>
      <c r="J26" s="440">
        <f t="shared" si="0"/>
        <v>407623</v>
      </c>
    </row>
    <row r="27" spans="1:10" s="442" customFormat="1" ht="25.5" customHeight="1">
      <c r="A27" s="438" t="s">
        <v>227</v>
      </c>
      <c r="B27" s="439" t="s">
        <v>701</v>
      </c>
      <c r="C27" s="440">
        <v>9100</v>
      </c>
      <c r="D27" s="440"/>
      <c r="E27" s="440"/>
      <c r="F27" s="440"/>
      <c r="G27" s="441"/>
      <c r="H27" s="441"/>
      <c r="I27" s="440">
        <v>22978</v>
      </c>
      <c r="J27" s="440">
        <f t="shared" si="0"/>
        <v>32078</v>
      </c>
    </row>
    <row r="28" spans="1:10" s="442" customFormat="1" ht="34.5" customHeight="1">
      <c r="A28" s="438" t="s">
        <v>230</v>
      </c>
      <c r="B28" s="439" t="s">
        <v>745</v>
      </c>
      <c r="C28" s="440">
        <v>100</v>
      </c>
      <c r="D28" s="440"/>
      <c r="E28" s="440">
        <v>2987</v>
      </c>
      <c r="F28" s="440"/>
      <c r="G28" s="441"/>
      <c r="H28" s="441"/>
      <c r="I28" s="440">
        <v>5590</v>
      </c>
      <c r="J28" s="440">
        <f t="shared" si="0"/>
        <v>8677</v>
      </c>
    </row>
    <row r="29" spans="1:10" ht="15" customHeight="1" thickBot="1">
      <c r="A29" s="444"/>
      <c r="B29" s="445"/>
      <c r="C29" s="445"/>
      <c r="D29" s="446"/>
      <c r="E29" s="446"/>
      <c r="F29" s="446"/>
      <c r="G29" s="446"/>
      <c r="H29" s="446"/>
      <c r="I29" s="447"/>
      <c r="J29" s="448"/>
    </row>
    <row r="30" spans="1:10" ht="25.5" customHeight="1" thickBot="1">
      <c r="A30" s="449" t="s">
        <v>1028</v>
      </c>
      <c r="B30" s="450"/>
      <c r="C30" s="451">
        <f>SUM(C7:C29)</f>
        <v>646305</v>
      </c>
      <c r="D30" s="451">
        <f>SUM(D7:D29)</f>
        <v>12300</v>
      </c>
      <c r="E30" s="451">
        <f>SUM(E7:E29)</f>
        <v>103295</v>
      </c>
      <c r="F30" s="451">
        <f>SUM(F6:F29)</f>
        <v>29000</v>
      </c>
      <c r="G30" s="451">
        <f>SUM(G7:G29)</f>
        <v>8350</v>
      </c>
      <c r="H30" s="451">
        <f>SUM(H7:H29)</f>
        <v>4850</v>
      </c>
      <c r="I30" s="451">
        <f>SUM(I7:I29)</f>
        <v>6785289</v>
      </c>
      <c r="J30" s="451">
        <f>SUM(J7:J29)</f>
        <v>7589389</v>
      </c>
    </row>
  </sheetData>
  <printOptions horizontalCentered="1"/>
  <pageMargins left="0" right="0" top="0.7874015748031497" bottom="0.3937007874015748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farkaszs</cp:lastModifiedBy>
  <cp:lastPrinted>2007-02-27T09:52:05Z</cp:lastPrinted>
  <dcterms:created xsi:type="dcterms:W3CDTF">1998-01-22T09:59:47Z</dcterms:created>
  <dcterms:modified xsi:type="dcterms:W3CDTF">2007-05-04T08:16:53Z</dcterms:modified>
  <cp:category/>
  <cp:version/>
  <cp:contentType/>
  <cp:contentStatus/>
</cp:coreProperties>
</file>